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ADPS\Desktop\TELETRABAJO 2020-2021\LOTAIP\5 LOTAIP 2024\b.- Febrero\3-remuneraciones-ingresos-adicionales\"/>
    </mc:Choice>
  </mc:AlternateContent>
  <xr:revisionPtr revIDLastSave="0" documentId="13_ncr:1_{7C451AA7-BB76-4B5B-BDE5-C87C73FF1D60}" xr6:coauthVersionLast="45" xr6:coauthVersionMax="45" xr10:uidLastSave="{00000000-0000-0000-0000-000000000000}"/>
  <bookViews>
    <workbookView xWindow="-120" yWindow="-120" windowWidth="20730" windowHeight="11160" tabRatio="706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datos'!$A$1:$L$763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762" i="2" l="1"/>
  <c r="L763" i="2"/>
  <c r="L761" i="2"/>
  <c r="L752" i="2"/>
  <c r="L559" i="2"/>
  <c r="L560" i="2"/>
  <c r="L583" i="2"/>
  <c r="L586" i="2"/>
  <c r="L599" i="2"/>
  <c r="L606" i="2"/>
  <c r="L618" i="2"/>
  <c r="L626" i="2"/>
  <c r="L631" i="2"/>
  <c r="L635" i="2"/>
  <c r="L651" i="2"/>
  <c r="L663" i="2"/>
  <c r="L687" i="2"/>
  <c r="L690" i="2"/>
  <c r="L698" i="2"/>
  <c r="L699" i="2"/>
  <c r="L714" i="2"/>
  <c r="L715" i="2"/>
  <c r="L720" i="2"/>
  <c r="L739" i="2"/>
  <c r="L746" i="2"/>
  <c r="L550" i="2"/>
  <c r="L401" i="2"/>
  <c r="L413" i="2"/>
  <c r="L446" i="2"/>
  <c r="L478" i="2"/>
  <c r="L493" i="2"/>
  <c r="L510" i="2"/>
  <c r="L514" i="2"/>
  <c r="L515" i="2"/>
  <c r="L529" i="2"/>
  <c r="L537" i="2"/>
  <c r="L539" i="2"/>
  <c r="L327" i="2"/>
  <c r="L335" i="2"/>
  <c r="L343" i="2"/>
  <c r="L347" i="2"/>
  <c r="L359" i="2"/>
  <c r="L294" i="2"/>
  <c r="L306" i="2"/>
  <c r="L30" i="2"/>
  <c r="L35" i="2"/>
  <c r="L38" i="2"/>
  <c r="L63" i="2"/>
  <c r="L64" i="2"/>
  <c r="L70" i="2"/>
  <c r="L72" i="2"/>
  <c r="L83" i="2"/>
  <c r="L93" i="2"/>
  <c r="L94" i="2"/>
  <c r="L99" i="2"/>
  <c r="L111" i="2"/>
  <c r="L118" i="2"/>
  <c r="L119" i="2"/>
  <c r="L137" i="2"/>
  <c r="L143" i="2"/>
  <c r="L146" i="2"/>
  <c r="L149" i="2"/>
  <c r="L165" i="2"/>
  <c r="L166" i="2"/>
  <c r="L173" i="2"/>
  <c r="L185" i="2"/>
  <c r="L193" i="2"/>
  <c r="L194" i="2"/>
  <c r="L209" i="2"/>
  <c r="L221" i="2"/>
  <c r="L244" i="2"/>
  <c r="L245" i="2"/>
  <c r="L266" i="2"/>
  <c r="L275" i="2"/>
  <c r="L280" i="2"/>
  <c r="L282" i="2"/>
  <c r="L4" i="2"/>
  <c r="G759" i="2"/>
  <c r="L759" i="2" s="1"/>
  <c r="G758" i="2"/>
  <c r="L758" i="2" s="1"/>
  <c r="G757" i="2"/>
  <c r="L757" i="2" s="1"/>
  <c r="G756" i="2"/>
  <c r="L756" i="2" s="1"/>
  <c r="G755" i="2"/>
  <c r="L755" i="2" s="1"/>
  <c r="G754" i="2"/>
  <c r="L754" i="2" s="1"/>
  <c r="G753" i="2"/>
  <c r="L753" i="2" s="1"/>
  <c r="G752" i="2"/>
  <c r="G750" i="2"/>
  <c r="L750" i="2" s="1"/>
  <c r="G747" i="2"/>
  <c r="L747" i="2" s="1"/>
  <c r="G746" i="2"/>
  <c r="G745" i="2"/>
  <c r="L745" i="2" s="1"/>
  <c r="G744" i="2"/>
  <c r="L744" i="2" s="1"/>
  <c r="G743" i="2"/>
  <c r="L743" i="2" s="1"/>
  <c r="G742" i="2"/>
  <c r="L742" i="2" s="1"/>
  <c r="G739" i="2"/>
  <c r="G740" i="2"/>
  <c r="L740" i="2" s="1"/>
  <c r="G738" i="2"/>
  <c r="L738" i="2" s="1"/>
  <c r="G737" i="2"/>
  <c r="L737" i="2" s="1"/>
  <c r="G736" i="2"/>
  <c r="L736" i="2" s="1"/>
  <c r="G735" i="2"/>
  <c r="L735" i="2" s="1"/>
  <c r="G734" i="2"/>
  <c r="L734" i="2" s="1"/>
  <c r="G733" i="2"/>
  <c r="L733" i="2" s="1"/>
  <c r="G732" i="2"/>
  <c r="L732" i="2" s="1"/>
  <c r="G731" i="2"/>
  <c r="L731" i="2" s="1"/>
  <c r="G730" i="2"/>
  <c r="L730" i="2" s="1"/>
  <c r="G729" i="2"/>
  <c r="L729" i="2" s="1"/>
  <c r="G728" i="2"/>
  <c r="L728" i="2" s="1"/>
  <c r="G727" i="2"/>
  <c r="L727" i="2" s="1"/>
  <c r="G726" i="2"/>
  <c r="L726" i="2" s="1"/>
  <c r="G725" i="2"/>
  <c r="L725" i="2" s="1"/>
  <c r="G724" i="2"/>
  <c r="L724" i="2" s="1"/>
  <c r="G723" i="2"/>
  <c r="L723" i="2" s="1"/>
  <c r="G722" i="2"/>
  <c r="L722" i="2" s="1"/>
  <c r="G721" i="2"/>
  <c r="L721" i="2" s="1"/>
  <c r="G720" i="2"/>
  <c r="G719" i="2"/>
  <c r="L719" i="2" s="1"/>
  <c r="G718" i="2"/>
  <c r="L718" i="2" s="1"/>
  <c r="G717" i="2"/>
  <c r="L717" i="2" s="1"/>
  <c r="G716" i="2"/>
  <c r="L716" i="2" s="1"/>
  <c r="G715" i="2"/>
  <c r="G714" i="2"/>
  <c r="G713" i="2"/>
  <c r="L713" i="2" s="1"/>
  <c r="G710" i="2"/>
  <c r="L710" i="2" s="1"/>
  <c r="G711" i="2"/>
  <c r="L711" i="2" s="1"/>
  <c r="G709" i="2"/>
  <c r="L709" i="2" s="1"/>
  <c r="G708" i="2"/>
  <c r="L708" i="2" s="1"/>
  <c r="G707" i="2"/>
  <c r="L707" i="2" s="1"/>
  <c r="G706" i="2"/>
  <c r="L706" i="2" s="1"/>
  <c r="G705" i="2"/>
  <c r="L705" i="2" s="1"/>
  <c r="G704" i="2"/>
  <c r="L704" i="2" s="1"/>
  <c r="G703" i="2"/>
  <c r="L703" i="2" s="1"/>
  <c r="G702" i="2"/>
  <c r="L702" i="2" s="1"/>
  <c r="G700" i="2"/>
  <c r="L700" i="2" s="1"/>
  <c r="G699" i="2"/>
  <c r="G698" i="2"/>
  <c r="G697" i="2"/>
  <c r="L697" i="2" s="1"/>
  <c r="G696" i="2"/>
  <c r="L696" i="2" s="1"/>
  <c r="G695" i="2"/>
  <c r="L695" i="2" s="1"/>
  <c r="G694" i="2"/>
  <c r="L694" i="2" s="1"/>
  <c r="G693" i="2"/>
  <c r="L693" i="2" s="1"/>
  <c r="G692" i="2"/>
  <c r="L692" i="2" s="1"/>
  <c r="G691" i="2"/>
  <c r="L691" i="2" s="1"/>
  <c r="G689" i="2"/>
  <c r="L689" i="2" s="1"/>
  <c r="G688" i="2"/>
  <c r="L688" i="2" s="1"/>
  <c r="G687" i="2"/>
  <c r="G686" i="2"/>
  <c r="L686" i="2" s="1"/>
  <c r="G685" i="2"/>
  <c r="L685" i="2" s="1"/>
  <c r="G684" i="2"/>
  <c r="L684" i="2" s="1"/>
  <c r="G683" i="2"/>
  <c r="L683" i="2" s="1"/>
  <c r="G682" i="2"/>
  <c r="L682" i="2" s="1"/>
  <c r="G680" i="2"/>
  <c r="L680" i="2" s="1"/>
  <c r="G679" i="2"/>
  <c r="L679" i="2" s="1"/>
  <c r="G678" i="2"/>
  <c r="L678" i="2" s="1"/>
  <c r="G677" i="2"/>
  <c r="L677" i="2" s="1"/>
  <c r="G676" i="2"/>
  <c r="L676" i="2" s="1"/>
  <c r="G675" i="2"/>
  <c r="L675" i="2" s="1"/>
  <c r="G674" i="2"/>
  <c r="L674" i="2" s="1"/>
  <c r="G673" i="2"/>
  <c r="L673" i="2" s="1"/>
  <c r="G672" i="2"/>
  <c r="L672" i="2" s="1"/>
  <c r="G671" i="2"/>
  <c r="L671" i="2" s="1"/>
  <c r="G670" i="2"/>
  <c r="L670" i="2" s="1"/>
  <c r="G668" i="2"/>
  <c r="L668" i="2" s="1"/>
  <c r="G667" i="2"/>
  <c r="L667" i="2" s="1"/>
  <c r="G666" i="2"/>
  <c r="L666" i="2" s="1"/>
  <c r="G661" i="2"/>
  <c r="L661" i="2" s="1"/>
  <c r="G662" i="2"/>
  <c r="L662" i="2" s="1"/>
  <c r="G663" i="2"/>
  <c r="G660" i="2"/>
  <c r="L660" i="2" s="1"/>
  <c r="G659" i="2"/>
  <c r="L659" i="2" s="1"/>
  <c r="G658" i="2"/>
  <c r="L658" i="2" s="1"/>
  <c r="G657" i="2"/>
  <c r="L657" i="2" s="1"/>
  <c r="G656" i="2"/>
  <c r="L656" i="2" s="1"/>
  <c r="G655" i="2"/>
  <c r="L655" i="2" s="1"/>
  <c r="G654" i="2"/>
  <c r="L654" i="2" s="1"/>
  <c r="G653" i="2"/>
  <c r="L653" i="2" s="1"/>
  <c r="G652" i="2"/>
  <c r="L652" i="2" s="1"/>
  <c r="G651" i="2"/>
  <c r="G650" i="2"/>
  <c r="L650" i="2" s="1"/>
  <c r="G649" i="2"/>
  <c r="L649" i="2" s="1"/>
  <c r="G647" i="2"/>
  <c r="L647" i="2" s="1"/>
  <c r="G646" i="2"/>
  <c r="L646" i="2" s="1"/>
  <c r="G645" i="2"/>
  <c r="L645" i="2" s="1"/>
  <c r="G644" i="2"/>
  <c r="L644" i="2" s="1"/>
  <c r="G643" i="2"/>
  <c r="L643" i="2" s="1"/>
  <c r="G642" i="2"/>
  <c r="L642" i="2" s="1"/>
  <c r="G641" i="2"/>
  <c r="L641" i="2" s="1"/>
  <c r="G640" i="2"/>
  <c r="L640" i="2" s="1"/>
  <c r="G639" i="2"/>
  <c r="L639" i="2" s="1"/>
  <c r="G638" i="2"/>
  <c r="L638" i="2" s="1"/>
  <c r="G637" i="2"/>
  <c r="L637" i="2" s="1"/>
  <c r="G635" i="2"/>
  <c r="G634" i="2"/>
  <c r="L634" i="2" s="1"/>
  <c r="G633" i="2"/>
  <c r="L633" i="2" s="1"/>
  <c r="G632" i="2"/>
  <c r="L632" i="2" s="1"/>
  <c r="G631" i="2"/>
  <c r="G630" i="2"/>
  <c r="L630" i="2" s="1"/>
  <c r="G629" i="2"/>
  <c r="L629" i="2" s="1"/>
  <c r="G628" i="2"/>
  <c r="L628" i="2" s="1"/>
  <c r="G627" i="2"/>
  <c r="L627" i="2" s="1"/>
  <c r="G626" i="2"/>
  <c r="G625" i="2"/>
  <c r="L625" i="2" s="1"/>
  <c r="G624" i="2"/>
  <c r="L624" i="2" s="1"/>
  <c r="G620" i="2"/>
  <c r="L620" i="2" s="1"/>
  <c r="G621" i="2"/>
  <c r="L621" i="2" s="1"/>
  <c r="G622" i="2"/>
  <c r="L622" i="2" s="1"/>
  <c r="G623" i="2"/>
  <c r="L623" i="2" s="1"/>
  <c r="G619" i="2"/>
  <c r="L619" i="2" s="1"/>
  <c r="G618" i="2"/>
  <c r="G616" i="2"/>
  <c r="L616" i="2" s="1"/>
  <c r="G617" i="2"/>
  <c r="L617" i="2" s="1"/>
  <c r="G615" i="2"/>
  <c r="L615" i="2" s="1"/>
  <c r="G614" i="2"/>
  <c r="L614" i="2" s="1"/>
  <c r="G613" i="2"/>
  <c r="L613" i="2" s="1"/>
  <c r="G612" i="2"/>
  <c r="L612" i="2" s="1"/>
  <c r="G611" i="2"/>
  <c r="L611" i="2" s="1"/>
  <c r="G610" i="2"/>
  <c r="L610" i="2" s="1"/>
  <c r="G608" i="2"/>
  <c r="L608" i="2" s="1"/>
  <c r="G607" i="2"/>
  <c r="L607" i="2" s="1"/>
  <c r="G606" i="2"/>
  <c r="G604" i="2"/>
  <c r="L604" i="2" s="1"/>
  <c r="G603" i="2"/>
  <c r="L603" i="2" s="1"/>
  <c r="G602" i="2"/>
  <c r="L602" i="2" s="1"/>
  <c r="G601" i="2"/>
  <c r="L601" i="2" s="1"/>
  <c r="G600" i="2"/>
  <c r="L600" i="2" s="1"/>
  <c r="G599" i="2"/>
  <c r="G598" i="2"/>
  <c r="L598" i="2" s="1"/>
  <c r="G597" i="2"/>
  <c r="L597" i="2" s="1"/>
  <c r="G596" i="2"/>
  <c r="L596" i="2" s="1"/>
  <c r="G595" i="2"/>
  <c r="L595" i="2" s="1"/>
  <c r="G594" i="2"/>
  <c r="L594" i="2" s="1"/>
  <c r="G593" i="2"/>
  <c r="L593" i="2" s="1"/>
  <c r="G592" i="2"/>
  <c r="L592" i="2" s="1"/>
  <c r="G591" i="2"/>
  <c r="L591" i="2" s="1"/>
  <c r="G590" i="2"/>
  <c r="L590" i="2" s="1"/>
  <c r="G589" i="2"/>
  <c r="L589" i="2" s="1"/>
  <c r="G588" i="2"/>
  <c r="L588" i="2" s="1"/>
  <c r="G587" i="2"/>
  <c r="L587" i="2" s="1"/>
  <c r="G585" i="2"/>
  <c r="L585" i="2" s="1"/>
  <c r="G584" i="2"/>
  <c r="L584" i="2" s="1"/>
  <c r="G582" i="2"/>
  <c r="L582" i="2" s="1"/>
  <c r="G581" i="2"/>
  <c r="L581" i="2" s="1"/>
  <c r="G580" i="2"/>
  <c r="L580" i="2" s="1"/>
  <c r="G579" i="2"/>
  <c r="L579" i="2" s="1"/>
  <c r="G578" i="2"/>
  <c r="L578" i="2" s="1"/>
  <c r="G577" i="2"/>
  <c r="L577" i="2" s="1"/>
  <c r="G575" i="2"/>
  <c r="L575" i="2" s="1"/>
  <c r="G574" i="2"/>
  <c r="L574" i="2" s="1"/>
  <c r="G573" i="2"/>
  <c r="L573" i="2" s="1"/>
  <c r="G572" i="2"/>
  <c r="L572" i="2" s="1"/>
  <c r="G571" i="2"/>
  <c r="L571" i="2" s="1"/>
  <c r="G570" i="2"/>
  <c r="L570" i="2" s="1"/>
  <c r="G569" i="2"/>
  <c r="L569" i="2" s="1"/>
  <c r="G568" i="2"/>
  <c r="L568" i="2" s="1"/>
  <c r="G567" i="2"/>
  <c r="L567" i="2" s="1"/>
  <c r="G565" i="2"/>
  <c r="L565" i="2" s="1"/>
  <c r="G564" i="2"/>
  <c r="L564" i="2" s="1"/>
  <c r="G562" i="2"/>
  <c r="L562" i="2" s="1"/>
  <c r="G561" i="2"/>
  <c r="L561" i="2" s="1"/>
  <c r="G558" i="2"/>
  <c r="L558" i="2" s="1"/>
  <c r="G556" i="2"/>
  <c r="L556" i="2" s="1"/>
  <c r="G555" i="2"/>
  <c r="L555" i="2" s="1"/>
  <c r="G554" i="2"/>
  <c r="L554" i="2" s="1"/>
  <c r="G553" i="2"/>
  <c r="L553" i="2" s="1"/>
  <c r="G552" i="2"/>
  <c r="L552" i="2" s="1"/>
  <c r="G551" i="2"/>
  <c r="L551" i="2" s="1"/>
  <c r="G557" i="2"/>
  <c r="L557" i="2" s="1"/>
  <c r="G559" i="2"/>
  <c r="G560" i="2"/>
  <c r="G563" i="2"/>
  <c r="L563" i="2" s="1"/>
  <c r="G566" i="2"/>
  <c r="L566" i="2" s="1"/>
  <c r="G576" i="2"/>
  <c r="L576" i="2" s="1"/>
  <c r="G586" i="2"/>
  <c r="G605" i="2"/>
  <c r="L605" i="2" s="1"/>
  <c r="G609" i="2"/>
  <c r="L609" i="2" s="1"/>
  <c r="G636" i="2"/>
  <c r="L636" i="2" s="1"/>
  <c r="G648" i="2"/>
  <c r="L648" i="2" s="1"/>
  <c r="G664" i="2"/>
  <c r="L664" i="2" s="1"/>
  <c r="G665" i="2"/>
  <c r="L665" i="2" s="1"/>
  <c r="G669" i="2"/>
  <c r="L669" i="2" s="1"/>
  <c r="G681" i="2"/>
  <c r="L681" i="2" s="1"/>
  <c r="G690" i="2"/>
  <c r="G701" i="2"/>
  <c r="L701" i="2" s="1"/>
  <c r="G712" i="2"/>
  <c r="L712" i="2" s="1"/>
  <c r="G741" i="2"/>
  <c r="L741" i="2" s="1"/>
  <c r="G748" i="2"/>
  <c r="L748" i="2" s="1"/>
  <c r="G749" i="2"/>
  <c r="L749" i="2" s="1"/>
  <c r="G550" i="2"/>
  <c r="G548" i="2"/>
  <c r="L548" i="2" s="1"/>
  <c r="G547" i="2"/>
  <c r="L547" i="2" s="1"/>
  <c r="G545" i="2"/>
  <c r="L545" i="2" s="1"/>
  <c r="G544" i="2"/>
  <c r="L544" i="2" s="1"/>
  <c r="G542" i="2"/>
  <c r="L542" i="2" s="1"/>
  <c r="G541" i="2"/>
  <c r="L541" i="2" s="1"/>
  <c r="G540" i="2"/>
  <c r="L540" i="2" s="1"/>
  <c r="G539" i="2"/>
  <c r="G538" i="2"/>
  <c r="L538" i="2" s="1"/>
  <c r="G536" i="2"/>
  <c r="L536" i="2" s="1"/>
  <c r="G535" i="2"/>
  <c r="L535" i="2" s="1"/>
  <c r="G533" i="2"/>
  <c r="L533" i="2" s="1"/>
  <c r="G532" i="2"/>
  <c r="L532" i="2" s="1"/>
  <c r="G531" i="2"/>
  <c r="L531" i="2" s="1"/>
  <c r="G530" i="2"/>
  <c r="L530" i="2" s="1"/>
  <c r="G528" i="2"/>
  <c r="L528" i="2" s="1"/>
  <c r="G529" i="2"/>
  <c r="G527" i="2"/>
  <c r="L527" i="2" s="1"/>
  <c r="G525" i="2"/>
  <c r="L525" i="2" s="1"/>
  <c r="G524" i="2"/>
  <c r="L524" i="2" s="1"/>
  <c r="G523" i="2"/>
  <c r="L523" i="2" s="1"/>
  <c r="G522" i="2"/>
  <c r="L522" i="2" s="1"/>
  <c r="G520" i="2"/>
  <c r="L520" i="2" s="1"/>
  <c r="G518" i="2"/>
  <c r="L518" i="2" s="1"/>
  <c r="G517" i="2"/>
  <c r="L517" i="2" s="1"/>
  <c r="G516" i="2"/>
  <c r="L516" i="2" s="1"/>
  <c r="G515" i="2"/>
  <c r="G514" i="2"/>
  <c r="G513" i="2"/>
  <c r="L513" i="2" s="1"/>
  <c r="G512" i="2"/>
  <c r="L512" i="2" s="1"/>
  <c r="G511" i="2"/>
  <c r="L511" i="2" s="1"/>
  <c r="G510" i="2"/>
  <c r="G509" i="2"/>
  <c r="L509" i="2" s="1"/>
  <c r="G508" i="2"/>
  <c r="L508" i="2" s="1"/>
  <c r="G507" i="2"/>
  <c r="L507" i="2" s="1"/>
  <c r="G506" i="2"/>
  <c r="L506" i="2" s="1"/>
  <c r="G505" i="2"/>
  <c r="L505" i="2" s="1"/>
  <c r="G502" i="2"/>
  <c r="L502" i="2" s="1"/>
  <c r="G501" i="2"/>
  <c r="L501" i="2" s="1"/>
  <c r="G500" i="2"/>
  <c r="L500" i="2" s="1"/>
  <c r="G498" i="2"/>
  <c r="L498" i="2" s="1"/>
  <c r="G497" i="2"/>
  <c r="L497" i="2" s="1"/>
  <c r="G495" i="2"/>
  <c r="L495" i="2" s="1"/>
  <c r="G494" i="2"/>
  <c r="L494" i="2" s="1"/>
  <c r="G491" i="2"/>
  <c r="L491" i="2" s="1"/>
  <c r="G490" i="2"/>
  <c r="L490" i="2" s="1"/>
  <c r="G489" i="2"/>
  <c r="L489" i="2" s="1"/>
  <c r="G487" i="2"/>
  <c r="L487" i="2" s="1"/>
  <c r="G485" i="2"/>
  <c r="L485" i="2" s="1"/>
  <c r="G486" i="2"/>
  <c r="L486" i="2" s="1"/>
  <c r="G484" i="2"/>
  <c r="L484" i="2" s="1"/>
  <c r="G482" i="2"/>
  <c r="L482" i="2" s="1"/>
  <c r="G481" i="2"/>
  <c r="L481" i="2" s="1"/>
  <c r="G480" i="2"/>
  <c r="L480" i="2" s="1"/>
  <c r="G479" i="2"/>
  <c r="L479" i="2" s="1"/>
  <c r="G478" i="2"/>
  <c r="G476" i="2"/>
  <c r="L476" i="2" s="1"/>
  <c r="G477" i="2"/>
  <c r="L477" i="2" s="1"/>
  <c r="G475" i="2"/>
  <c r="L475" i="2" s="1"/>
  <c r="G474" i="2"/>
  <c r="L474" i="2" s="1"/>
  <c r="G473" i="2"/>
  <c r="L473" i="2" s="1"/>
  <c r="G471" i="2"/>
  <c r="L471" i="2" s="1"/>
  <c r="G470" i="2"/>
  <c r="L470" i="2" s="1"/>
  <c r="G468" i="2"/>
  <c r="L468" i="2" s="1"/>
  <c r="G467" i="2"/>
  <c r="L467" i="2" s="1"/>
  <c r="G466" i="2"/>
  <c r="L466" i="2" s="1"/>
  <c r="G464" i="2"/>
  <c r="L464" i="2" s="1"/>
  <c r="G463" i="2"/>
  <c r="L463" i="2" s="1"/>
  <c r="G461" i="2"/>
  <c r="L461" i="2" s="1"/>
  <c r="G460" i="2"/>
  <c r="L460" i="2" s="1"/>
  <c r="G458" i="2"/>
  <c r="L458" i="2" s="1"/>
  <c r="G457" i="2"/>
  <c r="L457" i="2" s="1"/>
  <c r="G456" i="2"/>
  <c r="L456" i="2" s="1"/>
  <c r="G455" i="2"/>
  <c r="L455" i="2" s="1"/>
  <c r="G454" i="2"/>
  <c r="L454" i="2" s="1"/>
  <c r="G453" i="2"/>
  <c r="L453" i="2" s="1"/>
  <c r="G452" i="2"/>
  <c r="L452" i="2" s="1"/>
  <c r="G451" i="2"/>
  <c r="L451" i="2" s="1"/>
  <c r="G450" i="2"/>
  <c r="L450" i="2" s="1"/>
  <c r="G448" i="2"/>
  <c r="L448" i="2" s="1"/>
  <c r="G447" i="2"/>
  <c r="L447" i="2" s="1"/>
  <c r="G446" i="2"/>
  <c r="G445" i="2"/>
  <c r="L445" i="2" s="1"/>
  <c r="G444" i="2"/>
  <c r="L444" i="2" s="1"/>
  <c r="G443" i="2"/>
  <c r="L443" i="2" s="1"/>
  <c r="G442" i="2"/>
  <c r="L442" i="2" s="1"/>
  <c r="G441" i="2"/>
  <c r="L441" i="2" s="1"/>
  <c r="G440" i="2"/>
  <c r="L440" i="2" s="1"/>
  <c r="G439" i="2"/>
  <c r="L439" i="2" s="1"/>
  <c r="G438" i="2"/>
  <c r="L438" i="2" s="1"/>
  <c r="G437" i="2"/>
  <c r="L437" i="2" s="1"/>
  <c r="G436" i="2"/>
  <c r="L436" i="2" s="1"/>
  <c r="G435" i="2"/>
  <c r="L435" i="2" s="1"/>
  <c r="G434" i="2"/>
  <c r="L434" i="2" s="1"/>
  <c r="G433" i="2"/>
  <c r="L433" i="2" s="1"/>
  <c r="G432" i="2"/>
  <c r="L432" i="2" s="1"/>
  <c r="G431" i="2"/>
  <c r="L431" i="2" s="1"/>
  <c r="G430" i="2"/>
  <c r="L430" i="2" s="1"/>
  <c r="G429" i="2"/>
  <c r="L429" i="2" s="1"/>
  <c r="G428" i="2"/>
  <c r="L428" i="2" s="1"/>
  <c r="G427" i="2"/>
  <c r="L427" i="2" s="1"/>
  <c r="G426" i="2"/>
  <c r="L426" i="2" s="1"/>
  <c r="G425" i="2"/>
  <c r="L425" i="2" s="1"/>
  <c r="G423" i="2"/>
  <c r="L423" i="2" s="1"/>
  <c r="G422" i="2"/>
  <c r="L422" i="2" s="1"/>
  <c r="G421" i="2"/>
  <c r="L421" i="2" s="1"/>
  <c r="G420" i="2"/>
  <c r="L420" i="2" s="1"/>
  <c r="G419" i="2"/>
  <c r="L419" i="2" s="1"/>
  <c r="G418" i="2"/>
  <c r="L418" i="2" s="1"/>
  <c r="G416" i="2"/>
  <c r="L416" i="2" s="1"/>
  <c r="G414" i="2"/>
  <c r="L414" i="2" s="1"/>
  <c r="G413" i="2"/>
  <c r="G412" i="2"/>
  <c r="L412" i="2" s="1"/>
  <c r="G411" i="2"/>
  <c r="L411" i="2" s="1"/>
  <c r="G410" i="2"/>
  <c r="L410" i="2" s="1"/>
  <c r="G408" i="2"/>
  <c r="L408" i="2" s="1"/>
  <c r="G404" i="2"/>
  <c r="L404" i="2" s="1"/>
  <c r="G403" i="2"/>
  <c r="L403" i="2" s="1"/>
  <c r="G402" i="2"/>
  <c r="L402" i="2" s="1"/>
  <c r="G401" i="2"/>
  <c r="G400" i="2"/>
  <c r="L400" i="2" s="1"/>
  <c r="G398" i="2"/>
  <c r="L398" i="2" s="1"/>
  <c r="G397" i="2"/>
  <c r="L397" i="2" s="1"/>
  <c r="G396" i="2"/>
  <c r="L396" i="2" s="1"/>
  <c r="G395" i="2"/>
  <c r="L395" i="2" s="1"/>
  <c r="G394" i="2"/>
  <c r="L394" i="2" s="1"/>
  <c r="G393" i="2"/>
  <c r="L393" i="2" s="1"/>
  <c r="G392" i="2"/>
  <c r="L392" i="2" s="1"/>
  <c r="G391" i="2"/>
  <c r="L391" i="2" s="1"/>
  <c r="G390" i="2"/>
  <c r="L390" i="2" s="1"/>
  <c r="G389" i="2"/>
  <c r="L389" i="2" s="1"/>
  <c r="G388" i="2"/>
  <c r="L388" i="2" s="1"/>
  <c r="G387" i="2"/>
  <c r="L387" i="2" s="1"/>
  <c r="G386" i="2"/>
  <c r="L386" i="2" s="1"/>
  <c r="G385" i="2"/>
  <c r="L385" i="2" s="1"/>
  <c r="G384" i="2"/>
  <c r="L384" i="2" s="1"/>
  <c r="G383" i="2"/>
  <c r="L383" i="2" s="1"/>
  <c r="G380" i="2"/>
  <c r="L380" i="2" s="1"/>
  <c r="G379" i="2"/>
  <c r="L379" i="2" s="1"/>
  <c r="G378" i="2"/>
  <c r="L378" i="2" s="1"/>
  <c r="G375" i="2"/>
  <c r="L375" i="2" s="1"/>
  <c r="G374" i="2"/>
  <c r="L374" i="2" s="1"/>
  <c r="G373" i="2"/>
  <c r="L373" i="2" s="1"/>
  <c r="G372" i="2"/>
  <c r="L372" i="2" s="1"/>
  <c r="G371" i="2"/>
  <c r="L371" i="2" s="1"/>
  <c r="G370" i="2"/>
  <c r="L370" i="2" s="1"/>
  <c r="G369" i="2"/>
  <c r="L369" i="2" s="1"/>
  <c r="G368" i="2"/>
  <c r="L368" i="2" s="1"/>
  <c r="G367" i="2"/>
  <c r="L367" i="2" s="1"/>
  <c r="G366" i="2"/>
  <c r="L366" i="2" s="1"/>
  <c r="G365" i="2"/>
  <c r="L365" i="2" s="1"/>
  <c r="G364" i="2"/>
  <c r="L364" i="2" s="1"/>
  <c r="G363" i="2"/>
  <c r="L363" i="2" s="1"/>
  <c r="G376" i="2"/>
  <c r="L376" i="2" s="1"/>
  <c r="G377" i="2"/>
  <c r="L377" i="2" s="1"/>
  <c r="G381" i="2"/>
  <c r="L381" i="2" s="1"/>
  <c r="G382" i="2"/>
  <c r="L382" i="2" s="1"/>
  <c r="G399" i="2"/>
  <c r="L399" i="2" s="1"/>
  <c r="G405" i="2"/>
  <c r="L405" i="2" s="1"/>
  <c r="G406" i="2"/>
  <c r="L406" i="2" s="1"/>
  <c r="G407" i="2"/>
  <c r="L407" i="2" s="1"/>
  <c r="G409" i="2"/>
  <c r="L409" i="2" s="1"/>
  <c r="G415" i="2"/>
  <c r="L415" i="2" s="1"/>
  <c r="G417" i="2"/>
  <c r="L417" i="2" s="1"/>
  <c r="G424" i="2"/>
  <c r="L424" i="2" s="1"/>
  <c r="G449" i="2"/>
  <c r="L449" i="2" s="1"/>
  <c r="G459" i="2"/>
  <c r="L459" i="2" s="1"/>
  <c r="G462" i="2"/>
  <c r="L462" i="2" s="1"/>
  <c r="G465" i="2"/>
  <c r="L465" i="2" s="1"/>
  <c r="G469" i="2"/>
  <c r="L469" i="2" s="1"/>
  <c r="G472" i="2"/>
  <c r="L472" i="2" s="1"/>
  <c r="G483" i="2"/>
  <c r="L483" i="2" s="1"/>
  <c r="G488" i="2"/>
  <c r="L488" i="2" s="1"/>
  <c r="G492" i="2"/>
  <c r="L492" i="2" s="1"/>
  <c r="G493" i="2"/>
  <c r="G496" i="2"/>
  <c r="L496" i="2" s="1"/>
  <c r="G499" i="2"/>
  <c r="L499" i="2" s="1"/>
  <c r="G503" i="2"/>
  <c r="L503" i="2" s="1"/>
  <c r="G504" i="2"/>
  <c r="L504" i="2" s="1"/>
  <c r="G519" i="2"/>
  <c r="L519" i="2" s="1"/>
  <c r="G521" i="2"/>
  <c r="L521" i="2" s="1"/>
  <c r="G526" i="2"/>
  <c r="L526" i="2" s="1"/>
  <c r="G534" i="2"/>
  <c r="L534" i="2" s="1"/>
  <c r="G537" i="2"/>
  <c r="G543" i="2"/>
  <c r="L543" i="2" s="1"/>
  <c r="G546" i="2"/>
  <c r="L546" i="2" s="1"/>
  <c r="G362" i="2"/>
  <c r="L362" i="2" s="1"/>
  <c r="G315" i="2"/>
  <c r="L315" i="2" s="1"/>
  <c r="G316" i="2"/>
  <c r="L316" i="2" s="1"/>
  <c r="G317" i="2"/>
  <c r="L317" i="2" s="1"/>
  <c r="G318" i="2"/>
  <c r="L318" i="2" s="1"/>
  <c r="G319" i="2"/>
  <c r="L319" i="2" s="1"/>
  <c r="G320" i="2"/>
  <c r="L320" i="2" s="1"/>
  <c r="G321" i="2"/>
  <c r="L321" i="2" s="1"/>
  <c r="G322" i="2"/>
  <c r="L322" i="2" s="1"/>
  <c r="G323" i="2"/>
  <c r="L323" i="2" s="1"/>
  <c r="G324" i="2"/>
  <c r="L324" i="2" s="1"/>
  <c r="G325" i="2"/>
  <c r="L325" i="2" s="1"/>
  <c r="G326" i="2"/>
  <c r="L326" i="2" s="1"/>
  <c r="G327" i="2"/>
  <c r="G328" i="2"/>
  <c r="L328" i="2" s="1"/>
  <c r="G329" i="2"/>
  <c r="L329" i="2" s="1"/>
  <c r="G330" i="2"/>
  <c r="L330" i="2" s="1"/>
  <c r="G331" i="2"/>
  <c r="L331" i="2" s="1"/>
  <c r="G332" i="2"/>
  <c r="L332" i="2" s="1"/>
  <c r="G333" i="2"/>
  <c r="L333" i="2" s="1"/>
  <c r="G334" i="2"/>
  <c r="L334" i="2" s="1"/>
  <c r="G335" i="2"/>
  <c r="G336" i="2"/>
  <c r="L336" i="2" s="1"/>
  <c r="G337" i="2"/>
  <c r="L337" i="2" s="1"/>
  <c r="G338" i="2"/>
  <c r="L338" i="2" s="1"/>
  <c r="G339" i="2"/>
  <c r="L339" i="2" s="1"/>
  <c r="G340" i="2"/>
  <c r="L340" i="2" s="1"/>
  <c r="G341" i="2"/>
  <c r="L341" i="2" s="1"/>
  <c r="G342" i="2"/>
  <c r="L342" i="2" s="1"/>
  <c r="G343" i="2"/>
  <c r="G344" i="2"/>
  <c r="L344" i="2" s="1"/>
  <c r="G345" i="2"/>
  <c r="L345" i="2" s="1"/>
  <c r="G346" i="2"/>
  <c r="L346" i="2" s="1"/>
  <c r="G347" i="2"/>
  <c r="G348" i="2"/>
  <c r="L348" i="2" s="1"/>
  <c r="G349" i="2"/>
  <c r="L349" i="2" s="1"/>
  <c r="G350" i="2"/>
  <c r="L350" i="2" s="1"/>
  <c r="G351" i="2"/>
  <c r="L351" i="2" s="1"/>
  <c r="G352" i="2"/>
  <c r="L352" i="2" s="1"/>
  <c r="G353" i="2"/>
  <c r="L353" i="2" s="1"/>
  <c r="G354" i="2"/>
  <c r="L354" i="2" s="1"/>
  <c r="G355" i="2"/>
  <c r="L355" i="2" s="1"/>
  <c r="G356" i="2"/>
  <c r="L356" i="2" s="1"/>
  <c r="G357" i="2"/>
  <c r="L357" i="2" s="1"/>
  <c r="G358" i="2"/>
  <c r="L358" i="2" s="1"/>
  <c r="G359" i="2"/>
  <c r="G360" i="2"/>
  <c r="L360" i="2" s="1"/>
  <c r="G314" i="2"/>
  <c r="L314" i="2" s="1"/>
  <c r="G285" i="2"/>
  <c r="L285" i="2" s="1"/>
  <c r="G286" i="2"/>
  <c r="L286" i="2" s="1"/>
  <c r="G287" i="2"/>
  <c r="L287" i="2" s="1"/>
  <c r="G288" i="2"/>
  <c r="L288" i="2" s="1"/>
  <c r="G289" i="2"/>
  <c r="L289" i="2" s="1"/>
  <c r="G290" i="2"/>
  <c r="L290" i="2" s="1"/>
  <c r="G291" i="2"/>
  <c r="L291" i="2" s="1"/>
  <c r="G292" i="2"/>
  <c r="L292" i="2" s="1"/>
  <c r="G293" i="2"/>
  <c r="L293" i="2" s="1"/>
  <c r="G294" i="2"/>
  <c r="G295" i="2"/>
  <c r="L295" i="2" s="1"/>
  <c r="G296" i="2"/>
  <c r="L296" i="2" s="1"/>
  <c r="G297" i="2"/>
  <c r="L297" i="2" s="1"/>
  <c r="G298" i="2"/>
  <c r="L298" i="2" s="1"/>
  <c r="G299" i="2"/>
  <c r="L299" i="2" s="1"/>
  <c r="G300" i="2"/>
  <c r="L300" i="2" s="1"/>
  <c r="G301" i="2"/>
  <c r="L301" i="2" s="1"/>
  <c r="G302" i="2"/>
  <c r="L302" i="2" s="1"/>
  <c r="G303" i="2"/>
  <c r="L303" i="2" s="1"/>
  <c r="G304" i="2"/>
  <c r="L304" i="2" s="1"/>
  <c r="G305" i="2"/>
  <c r="L305" i="2" s="1"/>
  <c r="G306" i="2"/>
  <c r="G307" i="2"/>
  <c r="L307" i="2" s="1"/>
  <c r="G308" i="2"/>
  <c r="L308" i="2" s="1"/>
  <c r="G309" i="2"/>
  <c r="L309" i="2" s="1"/>
  <c r="G310" i="2"/>
  <c r="L310" i="2" s="1"/>
  <c r="G311" i="2"/>
  <c r="L311" i="2" s="1"/>
  <c r="G312" i="2"/>
  <c r="L312" i="2" s="1"/>
  <c r="G284" i="2"/>
  <c r="L284" i="2" s="1"/>
  <c r="G282" i="2"/>
  <c r="G281" i="2"/>
  <c r="L281" i="2" s="1"/>
  <c r="G280" i="2"/>
  <c r="G279" i="2"/>
  <c r="L279" i="2" s="1"/>
  <c r="G278" i="2"/>
  <c r="L278" i="2" s="1"/>
  <c r="G277" i="2"/>
  <c r="L277" i="2" s="1"/>
  <c r="G276" i="2"/>
  <c r="L276" i="2" s="1"/>
  <c r="G275" i="2"/>
  <c r="G274" i="2"/>
  <c r="L274" i="2" s="1"/>
  <c r="G273" i="2"/>
  <c r="L273" i="2" s="1"/>
  <c r="G272" i="2"/>
  <c r="L272" i="2" s="1"/>
  <c r="G271" i="2"/>
  <c r="L271" i="2" s="1"/>
  <c r="G270" i="2"/>
  <c r="L270" i="2" s="1"/>
  <c r="G269" i="2"/>
  <c r="L269" i="2" s="1"/>
  <c r="G268" i="2"/>
  <c r="L268" i="2" s="1"/>
  <c r="G267" i="2"/>
  <c r="L267" i="2" s="1"/>
  <c r="G266" i="2"/>
  <c r="G264" i="2"/>
  <c r="L264" i="2" s="1"/>
  <c r="G263" i="2"/>
  <c r="L263" i="2" s="1"/>
  <c r="G262" i="2"/>
  <c r="L262" i="2" s="1"/>
  <c r="G261" i="2"/>
  <c r="L261" i="2" s="1"/>
  <c r="G259" i="2"/>
  <c r="L259" i="2" s="1"/>
  <c r="G258" i="2"/>
  <c r="L258" i="2" s="1"/>
  <c r="G257" i="2"/>
  <c r="L257" i="2" s="1"/>
  <c r="G255" i="2"/>
  <c r="L255" i="2" s="1"/>
  <c r="G254" i="2"/>
  <c r="L254" i="2" s="1"/>
  <c r="G253" i="2"/>
  <c r="L253" i="2" s="1"/>
  <c r="G251" i="2"/>
  <c r="L251" i="2" s="1"/>
  <c r="G252" i="2"/>
  <c r="L252" i="2" s="1"/>
  <c r="G250" i="2"/>
  <c r="L250" i="2" s="1"/>
  <c r="G249" i="2"/>
  <c r="L249" i="2" s="1"/>
  <c r="G247" i="2"/>
  <c r="L247" i="2" s="1"/>
  <c r="G246" i="2"/>
  <c r="L246" i="2" s="1"/>
  <c r="G245" i="2"/>
  <c r="G244" i="2"/>
  <c r="G242" i="2"/>
  <c r="L242" i="2" s="1"/>
  <c r="G241" i="2"/>
  <c r="L241" i="2" s="1"/>
  <c r="G237" i="2"/>
  <c r="L237" i="2" s="1"/>
  <c r="G235" i="2"/>
  <c r="L235" i="2" s="1"/>
  <c r="G234" i="2"/>
  <c r="L234" i="2" s="1"/>
  <c r="G233" i="2"/>
  <c r="L233" i="2" s="1"/>
  <c r="G232" i="2"/>
  <c r="L232" i="2" s="1"/>
  <c r="G231" i="2"/>
  <c r="L231" i="2" s="1"/>
  <c r="G229" i="2"/>
  <c r="L229" i="2" s="1"/>
  <c r="G228" i="2"/>
  <c r="L228" i="2" s="1"/>
  <c r="G226" i="2"/>
  <c r="L226" i="2" s="1"/>
  <c r="G224" i="2"/>
  <c r="L224" i="2" s="1"/>
  <c r="G223" i="2"/>
  <c r="L223" i="2" s="1"/>
  <c r="G222" i="2"/>
  <c r="L222" i="2" s="1"/>
  <c r="G221" i="2"/>
  <c r="G220" i="2"/>
  <c r="L220" i="2" s="1"/>
  <c r="G219" i="2"/>
  <c r="L219" i="2" s="1"/>
  <c r="G218" i="2"/>
  <c r="L218" i="2" s="1"/>
  <c r="G217" i="2"/>
  <c r="L217" i="2" s="1"/>
  <c r="G216" i="2"/>
  <c r="L216" i="2" s="1"/>
  <c r="G215" i="2"/>
  <c r="L215" i="2" s="1"/>
  <c r="G214" i="2"/>
  <c r="L214" i="2" s="1"/>
  <c r="G212" i="2"/>
  <c r="L212" i="2" s="1"/>
  <c r="G211" i="2"/>
  <c r="L211" i="2" s="1"/>
  <c r="G210" i="2"/>
  <c r="L210" i="2" s="1"/>
  <c r="G208" i="2"/>
  <c r="L208" i="2" s="1"/>
  <c r="G207" i="2"/>
  <c r="L207" i="2" s="1"/>
  <c r="G206" i="2"/>
  <c r="L206" i="2" s="1"/>
  <c r="G205" i="2"/>
  <c r="L205" i="2" s="1"/>
  <c r="G204" i="2"/>
  <c r="L204" i="2" s="1"/>
  <c r="G203" i="2"/>
  <c r="L203" i="2" s="1"/>
  <c r="G202" i="2"/>
  <c r="L202" i="2" s="1"/>
  <c r="G200" i="2"/>
  <c r="L200" i="2" s="1"/>
  <c r="G198" i="2"/>
  <c r="L198" i="2" s="1"/>
  <c r="G197" i="2"/>
  <c r="L197" i="2" s="1"/>
  <c r="G196" i="2"/>
  <c r="L196" i="2" s="1"/>
  <c r="G195" i="2"/>
  <c r="L195" i="2" s="1"/>
  <c r="G194" i="2"/>
  <c r="G193" i="2"/>
  <c r="G192" i="2"/>
  <c r="L192" i="2" s="1"/>
  <c r="G191" i="2"/>
  <c r="L191" i="2" s="1"/>
  <c r="G190" i="2"/>
  <c r="L190" i="2" s="1"/>
  <c r="G189" i="2"/>
  <c r="L189" i="2" s="1"/>
  <c r="G188" i="2"/>
  <c r="L188" i="2" s="1"/>
  <c r="G187" i="2"/>
  <c r="L187" i="2" s="1"/>
  <c r="G186" i="2"/>
  <c r="L186" i="2" s="1"/>
  <c r="G185" i="2"/>
  <c r="G184" i="2"/>
  <c r="L184" i="2" s="1"/>
  <c r="G182" i="2"/>
  <c r="L182" i="2" s="1"/>
  <c r="G181" i="2"/>
  <c r="L181" i="2" s="1"/>
  <c r="G180" i="2"/>
  <c r="L180" i="2" s="1"/>
  <c r="G179" i="2"/>
  <c r="L179" i="2" s="1"/>
  <c r="G178" i="2"/>
  <c r="L178" i="2" s="1"/>
  <c r="G177" i="2"/>
  <c r="L177" i="2" s="1"/>
  <c r="G176" i="2"/>
  <c r="L176" i="2" s="1"/>
  <c r="G174" i="2"/>
  <c r="L174" i="2" s="1"/>
  <c r="G172" i="2"/>
  <c r="L172" i="2" s="1"/>
  <c r="G171" i="2"/>
  <c r="L171" i="2" s="1"/>
  <c r="G168" i="2"/>
  <c r="L168" i="2" s="1"/>
  <c r="G167" i="2"/>
  <c r="L167" i="2" s="1"/>
  <c r="G166" i="2"/>
  <c r="G165" i="2"/>
  <c r="G164" i="2"/>
  <c r="L164" i="2" s="1"/>
  <c r="G163" i="2"/>
  <c r="L163" i="2" s="1"/>
  <c r="G161" i="2"/>
  <c r="L161" i="2" s="1"/>
  <c r="G160" i="2"/>
  <c r="L160" i="2" s="1"/>
  <c r="G158" i="2"/>
  <c r="L158" i="2" s="1"/>
  <c r="G157" i="2"/>
  <c r="L157" i="2" s="1"/>
  <c r="G156" i="2"/>
  <c r="L156" i="2" s="1"/>
  <c r="G155" i="2"/>
  <c r="L155" i="2" s="1"/>
  <c r="G154" i="2"/>
  <c r="L154" i="2" s="1"/>
  <c r="G153" i="2"/>
  <c r="L153" i="2" s="1"/>
  <c r="G152" i="2"/>
  <c r="L152" i="2" s="1"/>
  <c r="G151" i="2"/>
  <c r="L151" i="2" s="1"/>
  <c r="G149" i="2"/>
  <c r="G148" i="2"/>
  <c r="L148" i="2" s="1"/>
  <c r="G147" i="2"/>
  <c r="L147" i="2" s="1"/>
  <c r="G146" i="2"/>
  <c r="G145" i="2"/>
  <c r="L145" i="2" s="1"/>
  <c r="G143" i="2"/>
  <c r="G142" i="2"/>
  <c r="L142" i="2" s="1"/>
  <c r="G141" i="2"/>
  <c r="L141" i="2" s="1"/>
  <c r="G140" i="2"/>
  <c r="L140" i="2" s="1"/>
  <c r="G139" i="2"/>
  <c r="L139" i="2" s="1"/>
  <c r="G138" i="2"/>
  <c r="L138" i="2" s="1"/>
  <c r="G137" i="2"/>
  <c r="G135" i="2"/>
  <c r="L135" i="2" s="1"/>
  <c r="G134" i="2"/>
  <c r="L134" i="2" s="1"/>
  <c r="G133" i="2"/>
  <c r="L133" i="2" s="1"/>
  <c r="G132" i="2"/>
  <c r="L132" i="2" s="1"/>
  <c r="G131" i="2"/>
  <c r="L131" i="2" s="1"/>
  <c r="G130" i="2"/>
  <c r="L130" i="2" s="1"/>
  <c r="G129" i="2"/>
  <c r="L129" i="2" s="1"/>
  <c r="G128" i="2"/>
  <c r="L128" i="2" s="1"/>
  <c r="G127" i="2"/>
  <c r="L127" i="2" s="1"/>
  <c r="G126" i="2"/>
  <c r="L126" i="2" s="1"/>
  <c r="G125" i="2"/>
  <c r="L125" i="2" s="1"/>
  <c r="G124" i="2"/>
  <c r="L124" i="2" s="1"/>
  <c r="G122" i="2"/>
  <c r="L122" i="2" s="1"/>
  <c r="G121" i="2"/>
  <c r="L121" i="2" s="1"/>
  <c r="G120" i="2"/>
  <c r="L120" i="2" s="1"/>
  <c r="G119" i="2"/>
  <c r="G118" i="2"/>
  <c r="G117" i="2"/>
  <c r="L117" i="2" s="1"/>
  <c r="G116" i="2"/>
  <c r="L116" i="2" s="1"/>
  <c r="G115" i="2"/>
  <c r="L115" i="2" s="1"/>
  <c r="G114" i="2"/>
  <c r="L114" i="2" s="1"/>
  <c r="G113" i="2"/>
  <c r="L113" i="2" s="1"/>
  <c r="G112" i="2"/>
  <c r="L112" i="2" s="1"/>
  <c r="G111" i="2"/>
  <c r="G110" i="2"/>
  <c r="L110" i="2" s="1"/>
  <c r="G109" i="2"/>
  <c r="L109" i="2" s="1"/>
  <c r="G108" i="2"/>
  <c r="L108" i="2" s="1"/>
  <c r="G107" i="2"/>
  <c r="L107" i="2" s="1"/>
  <c r="G106" i="2"/>
  <c r="L106" i="2" s="1"/>
  <c r="G105" i="2"/>
  <c r="L105" i="2" s="1"/>
  <c r="G104" i="2"/>
  <c r="L104" i="2" s="1"/>
  <c r="G103" i="2"/>
  <c r="L103" i="2" s="1"/>
  <c r="G102" i="2"/>
  <c r="L102" i="2" s="1"/>
  <c r="G101" i="2"/>
  <c r="L101" i="2" s="1"/>
  <c r="G100" i="2"/>
  <c r="L100" i="2" s="1"/>
  <c r="G99" i="2"/>
  <c r="G98" i="2"/>
  <c r="L98" i="2" s="1"/>
  <c r="G96" i="2"/>
  <c r="L96" i="2" s="1"/>
  <c r="G95" i="2"/>
  <c r="L95" i="2" s="1"/>
  <c r="G94" i="2"/>
  <c r="G93" i="2"/>
  <c r="G92" i="2"/>
  <c r="L92" i="2" s="1"/>
  <c r="G91" i="2"/>
  <c r="L91" i="2" s="1"/>
  <c r="G89" i="2"/>
  <c r="L89" i="2" s="1"/>
  <c r="G88" i="2"/>
  <c r="L88" i="2" s="1"/>
  <c r="G87" i="2"/>
  <c r="L87" i="2" s="1"/>
  <c r="G85" i="2"/>
  <c r="L85" i="2" s="1"/>
  <c r="G84" i="2"/>
  <c r="L84" i="2" s="1"/>
  <c r="G83" i="2"/>
  <c r="G82" i="2"/>
  <c r="L82" i="2" s="1"/>
  <c r="G81" i="2"/>
  <c r="L81" i="2" s="1"/>
  <c r="G79" i="2"/>
  <c r="L79" i="2" s="1"/>
  <c r="G76" i="2"/>
  <c r="L76" i="2" s="1"/>
  <c r="G75" i="2"/>
  <c r="L75" i="2" s="1"/>
  <c r="G73" i="2"/>
  <c r="L73" i="2" s="1"/>
  <c r="G72" i="2"/>
  <c r="G71" i="2"/>
  <c r="L71" i="2" s="1"/>
  <c r="G67" i="2"/>
  <c r="L67" i="2" s="1"/>
  <c r="G66" i="2"/>
  <c r="L66" i="2" s="1"/>
  <c r="G65" i="2"/>
  <c r="L65" i="2" s="1"/>
  <c r="G62" i="2"/>
  <c r="L62" i="2" s="1"/>
  <c r="G60" i="2"/>
  <c r="L60" i="2" s="1"/>
  <c r="G56" i="2"/>
  <c r="L56" i="2" s="1"/>
  <c r="G55" i="2"/>
  <c r="L55" i="2" s="1"/>
  <c r="G54" i="2"/>
  <c r="L54" i="2" s="1"/>
  <c r="G53" i="2"/>
  <c r="L53" i="2" s="1"/>
  <c r="G51" i="2"/>
  <c r="L51" i="2" s="1"/>
  <c r="G46" i="2"/>
  <c r="L46" i="2" s="1"/>
  <c r="G45" i="2"/>
  <c r="L45" i="2" s="1"/>
  <c r="G42" i="2"/>
  <c r="L42" i="2" s="1"/>
  <c r="G39" i="2"/>
  <c r="L39" i="2" s="1"/>
  <c r="G38" i="2"/>
  <c r="G36" i="2"/>
  <c r="L36" i="2" s="1"/>
  <c r="G35" i="2"/>
  <c r="G33" i="2"/>
  <c r="L33" i="2" s="1"/>
  <c r="G34" i="2"/>
  <c r="L34" i="2" s="1"/>
  <c r="G32" i="2"/>
  <c r="L32" i="2" s="1"/>
  <c r="G28" i="2"/>
  <c r="L28" i="2" s="1"/>
  <c r="G26" i="2"/>
  <c r="L26" i="2" s="1"/>
  <c r="G24" i="2"/>
  <c r="L24" i="2" s="1"/>
  <c r="G22" i="2"/>
  <c r="L22" i="2" s="1"/>
  <c r="G20" i="2"/>
  <c r="L20" i="2" s="1"/>
  <c r="G18" i="2"/>
  <c r="L18" i="2" s="1"/>
  <c r="G15" i="2"/>
  <c r="L15" i="2" s="1"/>
  <c r="G14" i="2"/>
  <c r="L14" i="2" s="1"/>
  <c r="G13" i="2"/>
  <c r="L13" i="2" s="1"/>
  <c r="G11" i="2"/>
  <c r="L11" i="2" s="1"/>
  <c r="G9" i="2"/>
  <c r="L9" i="2" s="1"/>
  <c r="G8" i="2"/>
  <c r="L8" i="2" s="1"/>
  <c r="G6" i="2"/>
  <c r="L6" i="2" s="1"/>
  <c r="G5" i="2"/>
  <c r="L5" i="2" s="1"/>
  <c r="G4" i="2"/>
  <c r="G7" i="2"/>
  <c r="L7" i="2" s="1"/>
  <c r="G10" i="2"/>
  <c r="L10" i="2" s="1"/>
  <c r="G12" i="2"/>
  <c r="L12" i="2" s="1"/>
  <c r="G16" i="2"/>
  <c r="L16" i="2" s="1"/>
  <c r="G17" i="2"/>
  <c r="L17" i="2" s="1"/>
  <c r="G19" i="2"/>
  <c r="L19" i="2" s="1"/>
  <c r="G21" i="2"/>
  <c r="L21" i="2" s="1"/>
  <c r="G23" i="2"/>
  <c r="L23" i="2" s="1"/>
  <c r="G25" i="2"/>
  <c r="L25" i="2" s="1"/>
  <c r="G27" i="2"/>
  <c r="L27" i="2" s="1"/>
  <c r="G29" i="2"/>
  <c r="L29" i="2" s="1"/>
  <c r="G30" i="2"/>
  <c r="G31" i="2"/>
  <c r="L31" i="2" s="1"/>
  <c r="G37" i="2"/>
  <c r="L37" i="2" s="1"/>
  <c r="G40" i="2"/>
  <c r="L40" i="2" s="1"/>
  <c r="G41" i="2"/>
  <c r="L41" i="2" s="1"/>
  <c r="G43" i="2"/>
  <c r="L43" i="2" s="1"/>
  <c r="G44" i="2"/>
  <c r="L44" i="2" s="1"/>
  <c r="G47" i="2"/>
  <c r="L47" i="2" s="1"/>
  <c r="G48" i="2"/>
  <c r="L48" i="2" s="1"/>
  <c r="G49" i="2"/>
  <c r="L49" i="2" s="1"/>
  <c r="G50" i="2"/>
  <c r="L50" i="2" s="1"/>
  <c r="G52" i="2"/>
  <c r="L52" i="2" s="1"/>
  <c r="G57" i="2"/>
  <c r="L57" i="2" s="1"/>
  <c r="G58" i="2"/>
  <c r="L58" i="2" s="1"/>
  <c r="G59" i="2"/>
  <c r="L59" i="2" s="1"/>
  <c r="G61" i="2"/>
  <c r="L61" i="2" s="1"/>
  <c r="G63" i="2"/>
  <c r="G64" i="2"/>
  <c r="G68" i="2"/>
  <c r="L68" i="2" s="1"/>
  <c r="G69" i="2"/>
  <c r="L69" i="2" s="1"/>
  <c r="G70" i="2"/>
  <c r="G74" i="2"/>
  <c r="L74" i="2" s="1"/>
  <c r="G77" i="2"/>
  <c r="L77" i="2" s="1"/>
  <c r="G78" i="2"/>
  <c r="L78" i="2" s="1"/>
  <c r="G80" i="2"/>
  <c r="L80" i="2" s="1"/>
  <c r="G86" i="2"/>
  <c r="L86" i="2" s="1"/>
  <c r="G90" i="2"/>
  <c r="L90" i="2" s="1"/>
  <c r="G97" i="2"/>
  <c r="L97" i="2" s="1"/>
  <c r="G123" i="2"/>
  <c r="L123" i="2" s="1"/>
  <c r="G136" i="2"/>
  <c r="L136" i="2" s="1"/>
  <c r="G144" i="2"/>
  <c r="L144" i="2" s="1"/>
  <c r="G150" i="2"/>
  <c r="L150" i="2" s="1"/>
  <c r="G159" i="2"/>
  <c r="L159" i="2" s="1"/>
  <c r="G162" i="2"/>
  <c r="L162" i="2" s="1"/>
  <c r="G169" i="2"/>
  <c r="L169" i="2" s="1"/>
  <c r="G170" i="2"/>
  <c r="L170" i="2" s="1"/>
  <c r="G173" i="2"/>
  <c r="G175" i="2"/>
  <c r="L175" i="2" s="1"/>
  <c r="G183" i="2"/>
  <c r="L183" i="2" s="1"/>
  <c r="G199" i="2"/>
  <c r="L199" i="2" s="1"/>
  <c r="G201" i="2"/>
  <c r="L201" i="2" s="1"/>
  <c r="G209" i="2"/>
  <c r="G213" i="2"/>
  <c r="L213" i="2" s="1"/>
  <c r="G225" i="2"/>
  <c r="L225" i="2" s="1"/>
  <c r="G227" i="2"/>
  <c r="L227" i="2" s="1"/>
  <c r="G230" i="2"/>
  <c r="L230" i="2" s="1"/>
  <c r="G236" i="2"/>
  <c r="L236" i="2" s="1"/>
  <c r="G238" i="2"/>
  <c r="L238" i="2" s="1"/>
  <c r="G239" i="2"/>
  <c r="L239" i="2" s="1"/>
  <c r="G240" i="2"/>
  <c r="L240" i="2" s="1"/>
  <c r="G243" i="2"/>
  <c r="L243" i="2" s="1"/>
  <c r="G248" i="2"/>
  <c r="L248" i="2" s="1"/>
  <c r="G256" i="2"/>
  <c r="L256" i="2" s="1"/>
  <c r="G260" i="2"/>
  <c r="L260" i="2" s="1"/>
  <c r="G265" i="2"/>
  <c r="L265" i="2" s="1"/>
  <c r="G3" i="2"/>
  <c r="L3" i="2" s="1"/>
</calcChain>
</file>

<file path=xl/sharedStrings.xml><?xml version="1.0" encoding="utf-8"?>
<sst xmlns="http://schemas.openxmlformats.org/spreadsheetml/2006/main" count="2877" uniqueCount="209">
  <si>
    <t>Puesto Institucional </t>
  </si>
  <si>
    <t>Horas suplementarias y extraordinarias</t>
  </si>
  <si>
    <t>Encargos y subrogaciones</t>
  </si>
  <si>
    <t>Total ingresos adicionales</t>
  </si>
  <si>
    <t>CC-BY-4.0</t>
  </si>
  <si>
    <t>Nombre del Campo</t>
  </si>
  <si>
    <t>CODIGO DE TRABAJO</t>
  </si>
  <si>
    <t>Numero de partida presupuestaria</t>
  </si>
  <si>
    <t>Numeracion</t>
  </si>
  <si>
    <t>Remuneracion mensual unificada</t>
  </si>
  <si>
    <t>Regimen laboral al que pertenece </t>
  </si>
  <si>
    <t>Decimo Tercera Remuneracion</t>
  </si>
  <si>
    <t>Decima Cuarta Remuneracion</t>
  </si>
  <si>
    <t>Grado jerarquico o escala al que pertenece el puesto</t>
  </si>
  <si>
    <t>Remuneracion unificada - anual</t>
  </si>
  <si>
    <t>Situaciones en las que un empleado asume temporalmente las responsabilidades y funciones de otra persona funcionaria  o de un cargo superior debido a circunstancias especificas.</t>
  </si>
  <si>
    <t>Institucion</t>
  </si>
  <si>
    <t>Descripcion</t>
  </si>
  <si>
    <t>Descripcion del campo</t>
  </si>
  <si>
    <t>Asignacion presupuestaria especifica que se destina para cubrir los gastos relacionados con el salario</t>
  </si>
  <si>
    <t>Posicion relativa del puesto dentro de una estructura organizativa o jerarquica</t>
  </si>
  <si>
    <t>Numero secuencial que identifica cada linea de los datos</t>
  </si>
  <si>
    <t>Puesto ocupado por la persona servidora publica correspondiente</t>
  </si>
  <si>
    <t xml:space="preserve">Salario mensual correspondiente al pago de la persona servidora publica </t>
  </si>
  <si>
    <t>Salario anual correspondiente al pago de la persona servidora publica</t>
  </si>
  <si>
    <t>Salario adicional equivalente a un mes de salario completo, que se paga a la persona servidora publica en dos cuotas durante el año</t>
  </si>
  <si>
    <t>Remuneracion unificada -anual</t>
  </si>
  <si>
    <t>Remuneraciones salariales; licencia de servicio y comision de servicio </t>
  </si>
  <si>
    <t>Conjunto de leyes; normas y regulaciones que rigen la relacion de trabajo</t>
  </si>
  <si>
    <t>Salario adicional equivalente a un mes de salario completo; calculado sobre la base del promedio mensual de las remuneraciones percibidas por la persona servidora publica durante el año fiscal</t>
  </si>
  <si>
    <t>Horas trabajadas que exceden la jornada laboral establecida en el contrato de trabajo; pero que no superan el limite legal establecido</t>
  </si>
  <si>
    <t>Suma total de los ingresos que la persona servidora publica recibe ademas de su salario base o remuneracion principal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</si>
  <si>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</si>
  <si>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</si>
  <si>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</si>
  <si>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</si>
  <si>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</si>
  <si>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</si>
  <si>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</si>
  <si>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TRABAJADORES CODIGO TRABAJO</t>
  </si>
  <si>
    <t>Nº</t>
  </si>
  <si>
    <t>CHOFER</t>
  </si>
  <si>
    <t>AUXILIAR SERVICIOS GENERALES</t>
  </si>
  <si>
    <t>AUXILIAR DE SERVICIOS GENERALES</t>
  </si>
  <si>
    <t>GUARDIA</t>
  </si>
  <si>
    <t>OPERADOR DE EXCAVADORA</t>
  </si>
  <si>
    <t>GUARDIA DE SEGURIDAD</t>
  </si>
  <si>
    <t>CHÓFER DE PREFECTURA</t>
  </si>
  <si>
    <t>CHÓFER</t>
  </si>
  <si>
    <t>OPERADOR BULDOSER</t>
  </si>
  <si>
    <t>CADENERO</t>
  </si>
  <si>
    <t>AYUDANTE DE TOPOGRAFíA</t>
  </si>
  <si>
    <t>OPERADOR DE MAQUINARIA</t>
  </si>
  <si>
    <t>PLOMERO</t>
  </si>
  <si>
    <t>SUPERVISOR/A DE SERVICIOS GENERALES</t>
  </si>
  <si>
    <t>MENSAJERO</t>
  </si>
  <si>
    <t>JARDINERO</t>
  </si>
  <si>
    <t>TECNICO DE MANTENIMIENTO DEL SISTEMA DE AIRE ACONDICIONADO DEL EDIFICIO CENTRAL DEL GPS</t>
  </si>
  <si>
    <t>AYUDANTE DE MAQUINARIA</t>
  </si>
  <si>
    <t>ASISTENTE DE BODEGA</t>
  </si>
  <si>
    <t>CADENERA</t>
  </si>
  <si>
    <t>LAVADOR DE CARRO</t>
  </si>
  <si>
    <t>AYUDANTE DE MAQUINARIA Y EQUIPO</t>
  </si>
  <si>
    <t>OPERADOR</t>
  </si>
  <si>
    <t>CHOFER DE PRIMERA</t>
  </si>
  <si>
    <t>OPERADOR DE MOTONIVELADORA</t>
  </si>
  <si>
    <t>CHOFER DE VOLQUETA</t>
  </si>
  <si>
    <t>CONDUCTOR DE VEHÍCULO LIVIANO</t>
  </si>
  <si>
    <t>OPERADOR DE MAQUINARIA PESADA</t>
  </si>
  <si>
    <t>OPERADOR DE MAQUINARIA O EQUIPO PESADO</t>
  </si>
  <si>
    <t>AYUDANTE ELECTRICO</t>
  </si>
  <si>
    <t>AYUDANTE DE EQUIPO Y MAQUINARIA</t>
  </si>
  <si>
    <t>OPERADOR DE RODILLO</t>
  </si>
  <si>
    <t>AYUDANTE DE GABARRA</t>
  </si>
  <si>
    <t>TECNICO DE SUELDA</t>
  </si>
  <si>
    <t>AYUDANTE DE MECÁNICA</t>
  </si>
  <si>
    <t>MARINERO</t>
  </si>
  <si>
    <t>AYUDANTE DE OPERADOR DE EQUIPO O MAQUINARIA</t>
  </si>
  <si>
    <t>CONDUCTOR DE VEHICULO PESADO</t>
  </si>
  <si>
    <t>AYUDANTE MAQUINARIA</t>
  </si>
  <si>
    <t>AUXILIAR DE SERVICIOS</t>
  </si>
  <si>
    <t>OPERADOR DE RETROEXCAVADORA</t>
  </si>
  <si>
    <t>AYUDANTE DE ALBAñILERIA</t>
  </si>
  <si>
    <t>CHOFER DE CAMIONETA</t>
  </si>
  <si>
    <t>OPERADOR RODILLO</t>
  </si>
  <si>
    <t>CHOFER DE VEHICULO PESADO</t>
  </si>
  <si>
    <t>AYUDANTE DE PLANTA DE ASFALTO</t>
  </si>
  <si>
    <t>CHÓFER DE VEHÍCULO LIVIANO</t>
  </si>
  <si>
    <t>CHOFER DE TANQUERO</t>
  </si>
  <si>
    <t>AYUDANTE DE VULCANIZADOR</t>
  </si>
  <si>
    <t>TORNERO</t>
  </si>
  <si>
    <t>MECANICO</t>
  </si>
  <si>
    <t>AYUDANTE DE SUELDA</t>
  </si>
  <si>
    <t>AYUDANTE EQUIPO CAMINERO</t>
  </si>
  <si>
    <t>CHOFER DE VEHíCULO PESADO</t>
  </si>
  <si>
    <t>AYUDANTE DE TOPOGRAFIA</t>
  </si>
  <si>
    <t>MARINERO DE GABARRA</t>
  </si>
  <si>
    <t>AYUDANTE PLANTA DE ASFALTO</t>
  </si>
  <si>
    <t>CONDUCTOR DE VEHÍCULO PESADO</t>
  </si>
  <si>
    <t>SUPERVISOR DE TENDIDO DE ASFALTO</t>
  </si>
  <si>
    <t>OPERADOR DE LA PLANTA DE ASFALTO</t>
  </si>
  <si>
    <t>AYUDANTE DE BODEGA</t>
  </si>
  <si>
    <t>AYUDANTE DE LA PLANTA DE ASFALTO</t>
  </si>
  <si>
    <t>CHOFER DE VOLQUETE</t>
  </si>
  <si>
    <t>AYUDANTE DE MECANICA</t>
  </si>
  <si>
    <t>TECNICO EN MANTENIMIENTO AUTOMOTRIZ</t>
  </si>
  <si>
    <t>OPERADOR DE EXCAVADORA DE ORUGA</t>
  </si>
  <si>
    <t>OPERADOR EXCAVADORA</t>
  </si>
  <si>
    <t>CONDUCTOR DE EQUIPO PESADO</t>
  </si>
  <si>
    <t>AYUDANTE DE FINISHERT</t>
  </si>
  <si>
    <t>SOLDADOR</t>
  </si>
  <si>
    <t>OPERADOR DE PLANTA DE ASFALTO</t>
  </si>
  <si>
    <t>AYUDANTE SUELDA</t>
  </si>
  <si>
    <t>AYUDANTE DE TANQUERO</t>
  </si>
  <si>
    <t>CHOFER DE VEHÍCULO LIVIANO</t>
  </si>
  <si>
    <t>OPERADOR DE TRITURADORA</t>
  </si>
  <si>
    <t>AYUDANTE DE MANTENIMIENTO</t>
  </si>
  <si>
    <t>SUPERVISOR DE OBRAS PUBLICAS</t>
  </si>
  <si>
    <t>OPERADORA DE EXCAVADORA</t>
  </si>
  <si>
    <t>AYUDANTE TANQUERO</t>
  </si>
  <si>
    <t>AYUDANTE MAQUINARIA PESADA</t>
  </si>
  <si>
    <t>AYUDANTE LABORATORIO</t>
  </si>
  <si>
    <t>MAESTRO LATERO</t>
  </si>
  <si>
    <t>TECNICO DE EQUIPO Y MOTORES A DIESEL</t>
  </si>
  <si>
    <t>MECANICO A INYECCIóN ELECTRóNICO</t>
  </si>
  <si>
    <t>SUPERVISOR DE MECANICA</t>
  </si>
  <si>
    <t>OBRERO</t>
  </si>
  <si>
    <t>ELECTROMECANICO</t>
  </si>
  <si>
    <t>VULCANIZADOR</t>
  </si>
  <si>
    <t>OPERADOR DE GABARRA</t>
  </si>
  <si>
    <t>TECLERO</t>
  </si>
  <si>
    <t>SUPERVISOR DE CONSTRUCCION DE VIVIENDAS</t>
  </si>
  <si>
    <t>ALBAÑIL</t>
  </si>
  <si>
    <t>MAESTRO MAYOR</t>
  </si>
  <si>
    <t>AYUDANTE ALBAÑIL</t>
  </si>
  <si>
    <t>TRABAJADOR</t>
  </si>
  <si>
    <t>71,01,06</t>
  </si>
  <si>
    <t>OBRA CIERTA/PROYECTO AMBIENTAL_PROYECTO: RESTABLECIMIENTO Y MANEJO DE UN BANCO DE GERMOPLASMA IN SITU DE ESPECIES FORESTALES NATIVAS EN LA FINCA</t>
  </si>
  <si>
    <t>SUPERVISOR DE PROYECTO</t>
  </si>
  <si>
    <t>01.21.00.000.014.7.71.01.06.21.00.00.001.001.0001</t>
  </si>
  <si>
    <t>PROYECTO: FORTALECIMIENTO AL DESARROLLO TURíSTICO DE LA PROVINCIA DE SUCUMBIOS</t>
  </si>
  <si>
    <t>NOMBRAMIENTO</t>
  </si>
  <si>
    <t>ANALISTA 3</t>
  </si>
  <si>
    <t>ESPECIALISTA 4</t>
  </si>
  <si>
    <t>PREFECTO/A</t>
  </si>
  <si>
    <t>ANALISTA 1</t>
  </si>
  <si>
    <t>LIDER 2</t>
  </si>
  <si>
    <t>ESPECIALISTA 3</t>
  </si>
  <si>
    <t>PROCURADOR SINDICO</t>
  </si>
  <si>
    <t>ESPECIALISTA 1</t>
  </si>
  <si>
    <t>SECRETARIA/O GENERAL</t>
  </si>
  <si>
    <t>ANALISTA 2</t>
  </si>
  <si>
    <t>ESPECIALISTA 2</t>
  </si>
  <si>
    <t>COORDINADOR/A GENERAL</t>
  </si>
  <si>
    <t>ASISTENTE 3</t>
  </si>
  <si>
    <t>ANALISTA 4</t>
  </si>
  <si>
    <t>DIRECTOR/A GENERAL</t>
  </si>
  <si>
    <t>SUBDIRECTOR PLANIFICACIÓN-LIDER 2</t>
  </si>
  <si>
    <t>DIRECTOR GENERAL</t>
  </si>
  <si>
    <t>COORDINADOR GENERAL</t>
  </si>
  <si>
    <t>LIDER 1</t>
  </si>
  <si>
    <t>SUBDIRECTOR OBRAS PÚBLICAS-LIDER 2</t>
  </si>
  <si>
    <t>VICEPREFECTURA</t>
  </si>
  <si>
    <t>LOSEP</t>
  </si>
  <si>
    <t>SERVICIOS OCASIONALES</t>
  </si>
  <si>
    <t>ASISTENTE 1</t>
  </si>
  <si>
    <t>TECNICO EN PROYECTOS DE COOPERACIóN INSTITUCIONAL E INTERNACIONAL</t>
  </si>
  <si>
    <t>AUXILIAR 3</t>
  </si>
  <si>
    <t>ASISTENTE 2</t>
  </si>
  <si>
    <t>PENSION JUBILAR</t>
  </si>
  <si>
    <t xml:space="preserve">SERVICIOS PROFESIONALES </t>
  </si>
  <si>
    <t>JUBILADO</t>
  </si>
  <si>
    <t>EX TRABAJADOR</t>
  </si>
  <si>
    <t>EX CODIGO DE TRBAJO</t>
  </si>
  <si>
    <t xml:space="preserve">TECNICO ESPECIALIZADO EN URBANIZACION </t>
  </si>
  <si>
    <t xml:space="preserve">INGENIERO CIVIL </t>
  </si>
  <si>
    <t xml:space="preserve">
COORDINADOR DE LA PLANTA DE ASFALTO</t>
  </si>
  <si>
    <t>SERVICIOS PROFESIONALES</t>
  </si>
  <si>
    <t>675*12</t>
  </si>
  <si>
    <t>21.10.000.000.000.5.51.01.05.00.00.002.0000.0000.006.002</t>
  </si>
  <si>
    <t>21.29.000.000.000.7.71.01.05.00.00.002.0000.0000.002.002</t>
  </si>
  <si>
    <t>11</t>
  </si>
  <si>
    <t>NJS</t>
  </si>
  <si>
    <t>31.33.000.000.000.7.71.01.05.00.00.002.0000.0000.001.002</t>
  </si>
  <si>
    <t>4</t>
  </si>
  <si>
    <t>21.24.000.000.000.5.51.01.05.00.00.002.0000.0000.011.002</t>
  </si>
  <si>
    <t>21.22.000.000.000.5.51.01.05.00.00.002.0000.0000.009.002</t>
  </si>
  <si>
    <t>10</t>
  </si>
  <si>
    <t>41.47.000.000.000.7.71.01.05.00.00.002.0000.0000.001.002</t>
  </si>
  <si>
    <t>21.23.000.000.000.5.51.01.05.00.00.002.0000.0000.013.002</t>
  </si>
  <si>
    <t>8</t>
  </si>
  <si>
    <t>21.09.000.000.51.01.05.00.00.002.002.00</t>
  </si>
  <si>
    <t>6</t>
  </si>
  <si>
    <t>21.20.000.000.000.5.51.01.05.00.00.002.0000.0000.018.002</t>
  </si>
  <si>
    <t>5</t>
  </si>
  <si>
    <t>9</t>
  </si>
  <si>
    <t>01.21.00.000.014.5.51.05.10.21.00.00.001.001.0000</t>
  </si>
  <si>
    <t>3</t>
  </si>
  <si>
    <t>01.21.00.000.014.7.71.05.10.21.00.00.001.001.0000</t>
  </si>
  <si>
    <t>7</t>
  </si>
  <si>
    <t>12</t>
  </si>
  <si>
    <r>
      <t>01.21.00.000.014.5.51</t>
    </r>
    <r>
      <rPr>
        <sz val="6"/>
        <color rgb="FF000000"/>
        <rFont val="Arial"/>
        <family val="2"/>
      </rPr>
      <t>.</t>
    </r>
    <r>
      <rPr>
        <sz val="6"/>
        <color theme="1"/>
        <rFont val="Arial"/>
        <family val="2"/>
      </rPr>
      <t>05.10.21.00.00.001.001.0000</t>
    </r>
  </si>
  <si>
    <r>
      <t>01.21.00.000.014.7.71</t>
    </r>
    <r>
      <rPr>
        <sz val="6"/>
        <color rgb="FF000000"/>
        <rFont val="Arial"/>
        <family val="2"/>
      </rPr>
      <t>.</t>
    </r>
    <r>
      <rPr>
        <sz val="6"/>
        <color theme="1"/>
        <rFont val="Arial"/>
        <family val="2"/>
      </rPr>
      <t>05.10.21.00.00.001.001.0000</t>
    </r>
  </si>
  <si>
    <t xml:space="preserve">Unidad de Talento humano </t>
  </si>
  <si>
    <t>Kenia Limones Zevallos</t>
  </si>
  <si>
    <t>klimones@sucumbiosgob.ec</t>
  </si>
  <si>
    <t>062999000 Ext. 308</t>
  </si>
  <si>
    <t>Gobierno Autonomo Descentralizado de la Provincia de Sucumbíos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</si>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</sst>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yyyy\-mm\-dd;@"/>
  </numFmts>
  <fonts count="25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b/>
      <sz val="8"/>
      <color theme="1"/>
      <name val="Verdana"/>
      <family val="2"/>
    </font>
    <font>
      <sz val="6"/>
      <color theme="1"/>
      <name val="Verdana"/>
      <family val="2"/>
    </font>
    <font>
      <sz val="6"/>
      <name val="Verdana"/>
      <family val="2"/>
    </font>
    <font>
      <sz val="1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rgb="FFC9DAF8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4" fillId="0" borderId="0"/>
  </cellStyleXfs>
  <cellXfs count="7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6" fillId="6" borderId="0" xfId="1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center" wrapText="1"/>
    </xf>
    <xf numFmtId="164" fontId="12" fillId="0" borderId="2" xfId="1" applyFont="1" applyBorder="1" applyAlignment="1">
      <alignment vertical="center"/>
    </xf>
    <xf numFmtId="49" fontId="13" fillId="6" borderId="2" xfId="2" applyNumberFormat="1" applyFont="1" applyFill="1" applyBorder="1" applyAlignment="1">
      <alignment horizontal="justify" vertical="center"/>
    </xf>
    <xf numFmtId="49" fontId="13" fillId="6" borderId="2" xfId="1" applyNumberFormat="1" applyFont="1" applyFill="1" applyBorder="1" applyAlignment="1">
      <alignment horizontal="center" vertical="center" wrapText="1"/>
    </xf>
    <xf numFmtId="49" fontId="13" fillId="6" borderId="2" xfId="1" applyNumberFormat="1" applyFont="1" applyFill="1" applyBorder="1" applyAlignment="1">
      <alignment horizontal="center" vertical="center"/>
    </xf>
    <xf numFmtId="49" fontId="13" fillId="6" borderId="2" xfId="2" applyNumberFormat="1" applyFont="1" applyFill="1" applyBorder="1" applyAlignment="1">
      <alignment horizontal="left" vertical="center" wrapText="1"/>
    </xf>
    <xf numFmtId="49" fontId="13" fillId="6" borderId="2" xfId="1" applyNumberFormat="1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>
      <alignment wrapText="1"/>
    </xf>
    <xf numFmtId="49" fontId="13" fillId="6" borderId="2" xfId="1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left"/>
    </xf>
    <xf numFmtId="0" fontId="18" fillId="0" borderId="2" xfId="0" applyFont="1" applyBorder="1"/>
    <xf numFmtId="0" fontId="17" fillId="6" borderId="2" xfId="0" applyFont="1" applyFill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0" fillId="6" borderId="0" xfId="0" applyFill="1"/>
    <xf numFmtId="0" fontId="17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right" vertical="center" wrapText="1"/>
    </xf>
    <xf numFmtId="4" fontId="12" fillId="6" borderId="2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wrapText="1"/>
    </xf>
    <xf numFmtId="164" fontId="12" fillId="6" borderId="2" xfId="1" applyFont="1" applyFill="1" applyBorder="1" applyAlignment="1">
      <alignment horizontal="right" vertical="center" wrapText="1"/>
    </xf>
    <xf numFmtId="0" fontId="18" fillId="6" borderId="2" xfId="0" applyFont="1" applyFill="1" applyBorder="1"/>
    <xf numFmtId="0" fontId="17" fillId="6" borderId="2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right" vertical="top"/>
    </xf>
    <xf numFmtId="164" fontId="17" fillId="6" borderId="2" xfId="0" applyNumberFormat="1" applyFont="1" applyFill="1" applyBorder="1" applyAlignment="1">
      <alignment horizontal="right" vertical="top"/>
    </xf>
    <xf numFmtId="0" fontId="18" fillId="6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20" fillId="2" borderId="2" xfId="0" applyFont="1" applyFill="1" applyBorder="1" applyAlignment="1">
      <alignment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mruColors>
      <color rgb="FFFF7C80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limones@sucumbios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3"/>
  <sheetViews>
    <sheetView topLeftCell="A319" zoomScaleNormal="100" workbookViewId="0">
      <selection activeCell="E344" sqref="E344"/>
    </sheetView>
  </sheetViews>
  <sheetFormatPr baseColWidth="10" defaultColWidth="14.42578125" defaultRowHeight="24" customHeight="1" x14ac:dyDescent="0.25"/>
  <cols>
    <col min="1" max="1" width="4.28515625" customWidth="1"/>
    <col min="2" max="2" width="18.42578125" customWidth="1"/>
    <col min="3" max="3" width="11" customWidth="1"/>
    <col min="4" max="4" width="11.5703125" customWidth="1"/>
    <col min="5" max="5" width="10.85546875" customWidth="1"/>
    <col min="6" max="6" width="10.28515625" customWidth="1"/>
    <col min="7" max="7" width="6.7109375" customWidth="1"/>
    <col min="8" max="8" width="8.42578125" customWidth="1"/>
    <col min="9" max="9" width="7.5703125" customWidth="1"/>
    <col min="10" max="10" width="8.7109375" customWidth="1"/>
    <col min="11" max="11" width="9.85546875" customWidth="1"/>
    <col min="12" max="12" width="10.7109375" customWidth="1"/>
    <col min="13" max="24" width="10" customWidth="1"/>
  </cols>
  <sheetData>
    <row r="1" spans="1:24" ht="24" customHeight="1" x14ac:dyDescent="0.25">
      <c r="A1" s="11" t="s">
        <v>40</v>
      </c>
      <c r="B1" s="11" t="s">
        <v>0</v>
      </c>
      <c r="C1" s="11" t="s">
        <v>10</v>
      </c>
      <c r="D1" s="11" t="s">
        <v>7</v>
      </c>
      <c r="E1" s="11" t="s">
        <v>13</v>
      </c>
      <c r="F1" s="11" t="s">
        <v>9</v>
      </c>
      <c r="G1" s="11" t="s">
        <v>14</v>
      </c>
      <c r="H1" s="12" t="s">
        <v>11</v>
      </c>
      <c r="I1" s="12" t="s">
        <v>12</v>
      </c>
      <c r="J1" s="12" t="s">
        <v>1</v>
      </c>
      <c r="K1" s="12" t="s">
        <v>2</v>
      </c>
      <c r="L1" s="12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" customHeight="1" x14ac:dyDescent="0.25">
      <c r="A2" s="60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9"/>
      <c r="N2" s="9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33" customFormat="1" ht="24" customHeight="1" x14ac:dyDescent="0.25">
      <c r="A3" s="42">
        <v>1</v>
      </c>
      <c r="B3" s="35" t="s">
        <v>41</v>
      </c>
      <c r="C3" s="31" t="s">
        <v>6</v>
      </c>
      <c r="D3" s="34" t="s">
        <v>136</v>
      </c>
      <c r="E3" s="36" t="s">
        <v>135</v>
      </c>
      <c r="F3" s="37">
        <v>775</v>
      </c>
      <c r="G3" s="34">
        <f>775*12</f>
        <v>9300</v>
      </c>
      <c r="H3" s="37">
        <v>0</v>
      </c>
      <c r="I3" s="37">
        <v>0</v>
      </c>
      <c r="J3" s="37">
        <v>0</v>
      </c>
      <c r="K3" s="37">
        <v>0</v>
      </c>
      <c r="L3" s="43">
        <f>SUM(G3:K3)</f>
        <v>9300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s="33" customFormat="1" ht="24" customHeight="1" x14ac:dyDescent="0.25">
      <c r="A4" s="42">
        <v>2</v>
      </c>
      <c r="B4" s="35" t="s">
        <v>42</v>
      </c>
      <c r="C4" s="31" t="s">
        <v>6</v>
      </c>
      <c r="D4" s="34" t="s">
        <v>136</v>
      </c>
      <c r="E4" s="36" t="s">
        <v>135</v>
      </c>
      <c r="F4" s="37">
        <v>728.5</v>
      </c>
      <c r="G4" s="34">
        <f>728.5*12</f>
        <v>8742</v>
      </c>
      <c r="H4" s="37">
        <v>0</v>
      </c>
      <c r="I4" s="37">
        <v>0</v>
      </c>
      <c r="J4" s="37">
        <v>0</v>
      </c>
      <c r="K4" s="37">
        <v>0</v>
      </c>
      <c r="L4" s="43">
        <f t="shared" ref="L4:L67" si="0">SUM(G4:K4)</f>
        <v>8742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3" customFormat="1" ht="24" customHeight="1" x14ac:dyDescent="0.25">
      <c r="A5" s="42">
        <v>3</v>
      </c>
      <c r="B5" s="35" t="s">
        <v>43</v>
      </c>
      <c r="C5" s="31" t="s">
        <v>6</v>
      </c>
      <c r="D5" s="34" t="s">
        <v>136</v>
      </c>
      <c r="E5" s="36" t="s">
        <v>135</v>
      </c>
      <c r="F5" s="37">
        <v>728.5</v>
      </c>
      <c r="G5" s="34">
        <f>728.5*12</f>
        <v>8742</v>
      </c>
      <c r="H5" s="37">
        <v>0</v>
      </c>
      <c r="I5" s="37">
        <v>0</v>
      </c>
      <c r="J5" s="37">
        <v>0</v>
      </c>
      <c r="K5" s="37">
        <v>0</v>
      </c>
      <c r="L5" s="43">
        <f t="shared" si="0"/>
        <v>8742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33" customFormat="1" ht="24" customHeight="1" x14ac:dyDescent="0.25">
      <c r="A6" s="42">
        <v>4</v>
      </c>
      <c r="B6" s="35" t="s">
        <v>43</v>
      </c>
      <c r="C6" s="31" t="s">
        <v>6</v>
      </c>
      <c r="D6" s="34" t="s">
        <v>136</v>
      </c>
      <c r="E6" s="36" t="s">
        <v>135</v>
      </c>
      <c r="F6" s="37">
        <v>728.5</v>
      </c>
      <c r="G6" s="34">
        <f>728.5*12</f>
        <v>8742</v>
      </c>
      <c r="H6" s="37">
        <v>0</v>
      </c>
      <c r="I6" s="37">
        <v>0</v>
      </c>
      <c r="J6" s="37">
        <v>0</v>
      </c>
      <c r="K6" s="37">
        <v>0</v>
      </c>
      <c r="L6" s="43">
        <f t="shared" si="0"/>
        <v>8742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33" customFormat="1" ht="24" customHeight="1" x14ac:dyDescent="0.25">
      <c r="A7" s="42">
        <v>5</v>
      </c>
      <c r="B7" s="35" t="s">
        <v>44</v>
      </c>
      <c r="C7" s="31" t="s">
        <v>6</v>
      </c>
      <c r="D7" s="34" t="s">
        <v>136</v>
      </c>
      <c r="E7" s="36" t="s">
        <v>135</v>
      </c>
      <c r="F7" s="37">
        <v>775</v>
      </c>
      <c r="G7" s="34">
        <f t="shared" ref="G7:G64" si="1">775*12</f>
        <v>9300</v>
      </c>
      <c r="H7" s="37">
        <v>0</v>
      </c>
      <c r="I7" s="37">
        <v>0</v>
      </c>
      <c r="J7" s="37">
        <v>0</v>
      </c>
      <c r="K7" s="37">
        <v>0</v>
      </c>
      <c r="L7" s="43">
        <f t="shared" si="0"/>
        <v>9300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s="33" customFormat="1" ht="24" customHeight="1" x14ac:dyDescent="0.25">
      <c r="A8" s="42">
        <v>6</v>
      </c>
      <c r="B8" s="35" t="s">
        <v>43</v>
      </c>
      <c r="C8" s="31" t="s">
        <v>6</v>
      </c>
      <c r="D8" s="34" t="s">
        <v>136</v>
      </c>
      <c r="E8" s="36" t="s">
        <v>135</v>
      </c>
      <c r="F8" s="37">
        <v>561</v>
      </c>
      <c r="G8" s="34">
        <f>561*12</f>
        <v>6732</v>
      </c>
      <c r="H8" s="37">
        <v>0</v>
      </c>
      <c r="I8" s="37">
        <v>0</v>
      </c>
      <c r="J8" s="37">
        <v>0</v>
      </c>
      <c r="K8" s="37">
        <v>0</v>
      </c>
      <c r="L8" s="43">
        <f t="shared" si="0"/>
        <v>6732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s="33" customFormat="1" ht="24" customHeight="1" x14ac:dyDescent="0.25">
      <c r="A9" s="42">
        <v>7</v>
      </c>
      <c r="B9" s="35" t="s">
        <v>44</v>
      </c>
      <c r="C9" s="31" t="s">
        <v>6</v>
      </c>
      <c r="D9" s="34" t="s">
        <v>136</v>
      </c>
      <c r="E9" s="36" t="s">
        <v>135</v>
      </c>
      <c r="F9" s="37">
        <v>561</v>
      </c>
      <c r="G9" s="34">
        <f>561*12</f>
        <v>6732</v>
      </c>
      <c r="H9" s="37">
        <v>0</v>
      </c>
      <c r="I9" s="37">
        <v>0</v>
      </c>
      <c r="J9" s="37">
        <v>224.4</v>
      </c>
      <c r="K9" s="37">
        <v>0</v>
      </c>
      <c r="L9" s="43">
        <f t="shared" si="0"/>
        <v>6956.4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s="33" customFormat="1" ht="24" customHeight="1" x14ac:dyDescent="0.25">
      <c r="A10" s="42">
        <v>8</v>
      </c>
      <c r="B10" s="35" t="s">
        <v>43</v>
      </c>
      <c r="C10" s="31" t="s">
        <v>6</v>
      </c>
      <c r="D10" s="34" t="s">
        <v>136</v>
      </c>
      <c r="E10" s="36" t="s">
        <v>135</v>
      </c>
      <c r="F10" s="37">
        <v>775</v>
      </c>
      <c r="G10" s="34">
        <f t="shared" si="1"/>
        <v>9300</v>
      </c>
      <c r="H10" s="37">
        <v>0</v>
      </c>
      <c r="I10" s="37">
        <v>0</v>
      </c>
      <c r="J10" s="37">
        <v>0</v>
      </c>
      <c r="K10" s="37">
        <v>0</v>
      </c>
      <c r="L10" s="43">
        <f t="shared" si="0"/>
        <v>9300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s="33" customFormat="1" ht="24" customHeight="1" x14ac:dyDescent="0.25">
      <c r="A11" s="42">
        <v>9</v>
      </c>
      <c r="B11" s="35" t="s">
        <v>44</v>
      </c>
      <c r="C11" s="31" t="s">
        <v>6</v>
      </c>
      <c r="D11" s="34" t="s">
        <v>136</v>
      </c>
      <c r="E11" s="36" t="s">
        <v>135</v>
      </c>
      <c r="F11" s="37">
        <v>561</v>
      </c>
      <c r="G11" s="34">
        <f>561*12</f>
        <v>6732</v>
      </c>
      <c r="H11" s="37">
        <v>0</v>
      </c>
      <c r="I11" s="37">
        <v>0</v>
      </c>
      <c r="J11" s="37">
        <v>233.75</v>
      </c>
      <c r="K11" s="37">
        <v>0</v>
      </c>
      <c r="L11" s="43">
        <f t="shared" si="0"/>
        <v>6965.75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s="33" customFormat="1" ht="24" customHeight="1" x14ac:dyDescent="0.25">
      <c r="A12" s="42">
        <v>10</v>
      </c>
      <c r="B12" s="35" t="s">
        <v>44</v>
      </c>
      <c r="C12" s="31" t="s">
        <v>6</v>
      </c>
      <c r="D12" s="34" t="s">
        <v>136</v>
      </c>
      <c r="E12" s="36" t="s">
        <v>135</v>
      </c>
      <c r="F12" s="37">
        <v>775</v>
      </c>
      <c r="G12" s="34">
        <f t="shared" si="1"/>
        <v>9300</v>
      </c>
      <c r="H12" s="37">
        <v>0</v>
      </c>
      <c r="I12" s="37">
        <v>0</v>
      </c>
      <c r="J12" s="37">
        <v>0</v>
      </c>
      <c r="K12" s="37">
        <v>0</v>
      </c>
      <c r="L12" s="43">
        <f t="shared" si="0"/>
        <v>9300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s="33" customFormat="1" ht="24" customHeight="1" x14ac:dyDescent="0.25">
      <c r="A13" s="42">
        <v>11</v>
      </c>
      <c r="B13" s="35" t="s">
        <v>41</v>
      </c>
      <c r="C13" s="31" t="s">
        <v>6</v>
      </c>
      <c r="D13" s="34" t="s">
        <v>136</v>
      </c>
      <c r="E13" s="36" t="s">
        <v>135</v>
      </c>
      <c r="F13" s="37">
        <v>976</v>
      </c>
      <c r="G13" s="34">
        <f>976*12</f>
        <v>11712</v>
      </c>
      <c r="H13" s="37">
        <v>0</v>
      </c>
      <c r="I13" s="37">
        <v>0</v>
      </c>
      <c r="J13" s="37">
        <v>0</v>
      </c>
      <c r="K13" s="37">
        <v>0</v>
      </c>
      <c r="L13" s="43">
        <f t="shared" si="0"/>
        <v>11712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33" customFormat="1" ht="24" customHeight="1" x14ac:dyDescent="0.25">
      <c r="A14" s="42">
        <v>12</v>
      </c>
      <c r="B14" s="35" t="s">
        <v>44</v>
      </c>
      <c r="C14" s="31" t="s">
        <v>6</v>
      </c>
      <c r="D14" s="34" t="s">
        <v>136</v>
      </c>
      <c r="E14" s="36" t="s">
        <v>135</v>
      </c>
      <c r="F14" s="37">
        <v>561</v>
      </c>
      <c r="G14" s="34">
        <f>561*12</f>
        <v>6732</v>
      </c>
      <c r="H14" s="37">
        <v>0</v>
      </c>
      <c r="I14" s="37">
        <v>0</v>
      </c>
      <c r="J14" s="37">
        <v>224.4</v>
      </c>
      <c r="K14" s="37">
        <v>0</v>
      </c>
      <c r="L14" s="43">
        <f t="shared" si="0"/>
        <v>6956.4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33" customFormat="1" ht="24" customHeight="1" x14ac:dyDescent="0.25">
      <c r="A15" s="42">
        <v>13</v>
      </c>
      <c r="B15" s="35" t="s">
        <v>45</v>
      </c>
      <c r="C15" s="31" t="s">
        <v>6</v>
      </c>
      <c r="D15" s="34" t="s">
        <v>136</v>
      </c>
      <c r="E15" s="36" t="s">
        <v>135</v>
      </c>
      <c r="F15" s="37">
        <v>817.5</v>
      </c>
      <c r="G15" s="34">
        <f>817.5*12</f>
        <v>9810</v>
      </c>
      <c r="H15" s="37">
        <v>0</v>
      </c>
      <c r="I15" s="37">
        <v>0</v>
      </c>
      <c r="J15" s="37">
        <v>54.48</v>
      </c>
      <c r="K15" s="37">
        <v>0</v>
      </c>
      <c r="L15" s="43">
        <f t="shared" si="0"/>
        <v>9864.48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33" customFormat="1" ht="24" customHeight="1" x14ac:dyDescent="0.25">
      <c r="A16" s="42">
        <v>14</v>
      </c>
      <c r="B16" s="35" t="s">
        <v>44</v>
      </c>
      <c r="C16" s="31" t="s">
        <v>6</v>
      </c>
      <c r="D16" s="34" t="s">
        <v>136</v>
      </c>
      <c r="E16" s="36" t="s">
        <v>135</v>
      </c>
      <c r="F16" s="37">
        <v>775</v>
      </c>
      <c r="G16" s="34">
        <f t="shared" si="1"/>
        <v>9300</v>
      </c>
      <c r="H16" s="37">
        <v>0</v>
      </c>
      <c r="I16" s="37">
        <v>0</v>
      </c>
      <c r="J16" s="37">
        <v>51.67</v>
      </c>
      <c r="K16" s="37">
        <v>0</v>
      </c>
      <c r="L16" s="43">
        <f t="shared" si="0"/>
        <v>9351.67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33" customFormat="1" ht="24" customHeight="1" x14ac:dyDescent="0.25">
      <c r="A17" s="42">
        <v>15</v>
      </c>
      <c r="B17" s="35" t="s">
        <v>44</v>
      </c>
      <c r="C17" s="31" t="s">
        <v>6</v>
      </c>
      <c r="D17" s="34" t="s">
        <v>136</v>
      </c>
      <c r="E17" s="36" t="s">
        <v>135</v>
      </c>
      <c r="F17" s="37">
        <v>775</v>
      </c>
      <c r="G17" s="34">
        <f t="shared" si="1"/>
        <v>9300</v>
      </c>
      <c r="H17" s="37">
        <v>0</v>
      </c>
      <c r="I17" s="37">
        <v>0</v>
      </c>
      <c r="J17" s="37">
        <v>0</v>
      </c>
      <c r="K17" s="37">
        <v>0</v>
      </c>
      <c r="L17" s="43">
        <f t="shared" si="0"/>
        <v>9300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33" customFormat="1" ht="24" customHeight="1" x14ac:dyDescent="0.25">
      <c r="A18" s="42">
        <v>16</v>
      </c>
      <c r="B18" s="35" t="s">
        <v>41</v>
      </c>
      <c r="C18" s="31" t="s">
        <v>6</v>
      </c>
      <c r="D18" s="34" t="s">
        <v>136</v>
      </c>
      <c r="E18" s="36" t="s">
        <v>135</v>
      </c>
      <c r="F18" s="37">
        <v>537</v>
      </c>
      <c r="G18" s="34">
        <f>537*12</f>
        <v>6444</v>
      </c>
      <c r="H18" s="37">
        <v>0</v>
      </c>
      <c r="I18" s="37">
        <v>0</v>
      </c>
      <c r="J18" s="37">
        <v>152.32</v>
      </c>
      <c r="K18" s="37">
        <v>0</v>
      </c>
      <c r="L18" s="43">
        <f t="shared" si="0"/>
        <v>6596.32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33" customFormat="1" ht="24" customHeight="1" x14ac:dyDescent="0.25">
      <c r="A19" s="42">
        <v>17</v>
      </c>
      <c r="B19" s="35" t="s">
        <v>41</v>
      </c>
      <c r="C19" s="31" t="s">
        <v>6</v>
      </c>
      <c r="D19" s="34" t="s">
        <v>136</v>
      </c>
      <c r="E19" s="36" t="s">
        <v>135</v>
      </c>
      <c r="F19" s="37">
        <v>775</v>
      </c>
      <c r="G19" s="34">
        <f t="shared" si="1"/>
        <v>9300</v>
      </c>
      <c r="H19" s="37">
        <v>0</v>
      </c>
      <c r="I19" s="37">
        <v>0</v>
      </c>
      <c r="J19" s="37">
        <v>0</v>
      </c>
      <c r="K19" s="37">
        <v>0</v>
      </c>
      <c r="L19" s="43">
        <f t="shared" si="0"/>
        <v>9300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33" customFormat="1" ht="24" customHeight="1" x14ac:dyDescent="0.25">
      <c r="A20" s="42">
        <v>18</v>
      </c>
      <c r="B20" s="35" t="s">
        <v>44</v>
      </c>
      <c r="C20" s="31" t="s">
        <v>6</v>
      </c>
      <c r="D20" s="34" t="s">
        <v>136</v>
      </c>
      <c r="E20" s="36" t="s">
        <v>135</v>
      </c>
      <c r="F20" s="37">
        <v>561</v>
      </c>
      <c r="G20" s="34">
        <f>561*12</f>
        <v>6732</v>
      </c>
      <c r="H20" s="37">
        <v>0</v>
      </c>
      <c r="I20" s="37">
        <v>0</v>
      </c>
      <c r="J20" s="37">
        <v>233.75</v>
      </c>
      <c r="K20" s="37">
        <v>0</v>
      </c>
      <c r="L20" s="43">
        <f t="shared" si="0"/>
        <v>6965.75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s="33" customFormat="1" ht="24" customHeight="1" x14ac:dyDescent="0.25">
      <c r="A21" s="42">
        <v>19</v>
      </c>
      <c r="B21" s="35" t="s">
        <v>41</v>
      </c>
      <c r="C21" s="31" t="s">
        <v>6</v>
      </c>
      <c r="D21" s="34" t="s">
        <v>136</v>
      </c>
      <c r="E21" s="36" t="s">
        <v>135</v>
      </c>
      <c r="F21" s="37">
        <v>775</v>
      </c>
      <c r="G21" s="34">
        <f t="shared" si="1"/>
        <v>9300</v>
      </c>
      <c r="H21" s="37">
        <v>64.58</v>
      </c>
      <c r="I21" s="37">
        <v>38.33</v>
      </c>
      <c r="J21" s="37">
        <v>0</v>
      </c>
      <c r="K21" s="37">
        <v>0</v>
      </c>
      <c r="L21" s="43">
        <f t="shared" si="0"/>
        <v>9402.91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s="33" customFormat="1" ht="24" customHeight="1" x14ac:dyDescent="0.25">
      <c r="A22" s="42">
        <v>20</v>
      </c>
      <c r="B22" s="35" t="s">
        <v>43</v>
      </c>
      <c r="C22" s="31" t="s">
        <v>6</v>
      </c>
      <c r="D22" s="34" t="s">
        <v>136</v>
      </c>
      <c r="E22" s="36" t="s">
        <v>135</v>
      </c>
      <c r="F22" s="37">
        <v>561</v>
      </c>
      <c r="G22" s="34">
        <f>561*12</f>
        <v>6732</v>
      </c>
      <c r="H22" s="37">
        <v>0</v>
      </c>
      <c r="I22" s="37">
        <v>0</v>
      </c>
      <c r="J22" s="37">
        <v>0</v>
      </c>
      <c r="K22" s="37">
        <v>0</v>
      </c>
      <c r="L22" s="43">
        <f t="shared" si="0"/>
        <v>6732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33" customFormat="1" ht="24" customHeight="1" x14ac:dyDescent="0.25">
      <c r="A23" s="42">
        <v>21</v>
      </c>
      <c r="B23" s="35" t="s">
        <v>43</v>
      </c>
      <c r="C23" s="31" t="s">
        <v>6</v>
      </c>
      <c r="D23" s="34" t="s">
        <v>136</v>
      </c>
      <c r="E23" s="36" t="s">
        <v>135</v>
      </c>
      <c r="F23" s="37">
        <v>775</v>
      </c>
      <c r="G23" s="34">
        <f t="shared" si="1"/>
        <v>9300</v>
      </c>
      <c r="H23" s="37">
        <v>0</v>
      </c>
      <c r="I23" s="37">
        <v>0</v>
      </c>
      <c r="J23" s="37">
        <v>0</v>
      </c>
      <c r="K23" s="37">
        <v>0</v>
      </c>
      <c r="L23" s="43">
        <f t="shared" si="0"/>
        <v>9300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33" customFormat="1" ht="24" customHeight="1" x14ac:dyDescent="0.25">
      <c r="A24" s="42">
        <v>22</v>
      </c>
      <c r="B24" s="35" t="s">
        <v>41</v>
      </c>
      <c r="C24" s="31" t="s">
        <v>6</v>
      </c>
      <c r="D24" s="34" t="s">
        <v>136</v>
      </c>
      <c r="E24" s="36" t="s">
        <v>135</v>
      </c>
      <c r="F24" s="37">
        <v>821.5</v>
      </c>
      <c r="G24" s="34">
        <f>821.5*12</f>
        <v>9858</v>
      </c>
      <c r="H24" s="37">
        <v>0</v>
      </c>
      <c r="I24" s="37">
        <v>0</v>
      </c>
      <c r="J24" s="37">
        <v>0</v>
      </c>
      <c r="K24" s="37">
        <v>0</v>
      </c>
      <c r="L24" s="43">
        <f t="shared" si="0"/>
        <v>9858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33" customFormat="1" ht="24" customHeight="1" x14ac:dyDescent="0.25">
      <c r="A25" s="42">
        <v>23</v>
      </c>
      <c r="B25" s="35" t="s">
        <v>43</v>
      </c>
      <c r="C25" s="31" t="s">
        <v>6</v>
      </c>
      <c r="D25" s="34" t="s">
        <v>136</v>
      </c>
      <c r="E25" s="36" t="s">
        <v>135</v>
      </c>
      <c r="F25" s="37">
        <v>775</v>
      </c>
      <c r="G25" s="34">
        <f t="shared" si="1"/>
        <v>9300</v>
      </c>
      <c r="H25" s="37">
        <v>0</v>
      </c>
      <c r="I25" s="37">
        <v>0</v>
      </c>
      <c r="J25" s="37">
        <v>0</v>
      </c>
      <c r="K25" s="37">
        <v>0</v>
      </c>
      <c r="L25" s="43">
        <f t="shared" si="0"/>
        <v>9300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33" customFormat="1" ht="24" customHeight="1" x14ac:dyDescent="0.25">
      <c r="A26" s="42">
        <v>24</v>
      </c>
      <c r="B26" s="35" t="s">
        <v>44</v>
      </c>
      <c r="C26" s="31" t="s">
        <v>6</v>
      </c>
      <c r="D26" s="34" t="s">
        <v>136</v>
      </c>
      <c r="E26" s="36" t="s">
        <v>135</v>
      </c>
      <c r="F26" s="37">
        <v>821.5</v>
      </c>
      <c r="G26" s="34">
        <f>821.5*12</f>
        <v>9858</v>
      </c>
      <c r="H26" s="37">
        <v>0</v>
      </c>
      <c r="I26" s="37">
        <v>0</v>
      </c>
      <c r="J26" s="37">
        <v>54.77</v>
      </c>
      <c r="K26" s="37">
        <v>0</v>
      </c>
      <c r="L26" s="43">
        <f t="shared" si="0"/>
        <v>9912.77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33" customFormat="1" ht="24" customHeight="1" x14ac:dyDescent="0.25">
      <c r="A27" s="42">
        <v>25</v>
      </c>
      <c r="B27" s="35" t="s">
        <v>41</v>
      </c>
      <c r="C27" s="31" t="s">
        <v>6</v>
      </c>
      <c r="D27" s="34" t="s">
        <v>136</v>
      </c>
      <c r="E27" s="36" t="s">
        <v>135</v>
      </c>
      <c r="F27" s="37">
        <v>775</v>
      </c>
      <c r="G27" s="34">
        <f t="shared" si="1"/>
        <v>9300</v>
      </c>
      <c r="H27" s="37">
        <v>64.58</v>
      </c>
      <c r="I27" s="37">
        <v>38.33</v>
      </c>
      <c r="J27" s="37">
        <v>0</v>
      </c>
      <c r="K27" s="37">
        <v>0</v>
      </c>
      <c r="L27" s="43">
        <f t="shared" si="0"/>
        <v>9402.91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33" customFormat="1" ht="24" customHeight="1" x14ac:dyDescent="0.25">
      <c r="A28" s="42">
        <v>26</v>
      </c>
      <c r="B28" s="35" t="s">
        <v>44</v>
      </c>
      <c r="C28" s="31" t="s">
        <v>6</v>
      </c>
      <c r="D28" s="34" t="s">
        <v>136</v>
      </c>
      <c r="E28" s="36" t="s">
        <v>135</v>
      </c>
      <c r="F28" s="37">
        <v>561</v>
      </c>
      <c r="G28" s="34">
        <f>561*12</f>
        <v>6732</v>
      </c>
      <c r="H28" s="37">
        <v>0</v>
      </c>
      <c r="I28" s="37">
        <v>0</v>
      </c>
      <c r="J28" s="37">
        <v>0</v>
      </c>
      <c r="K28" s="37">
        <v>0</v>
      </c>
      <c r="L28" s="43">
        <f t="shared" si="0"/>
        <v>6732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s="33" customFormat="1" ht="24" customHeight="1" x14ac:dyDescent="0.25">
      <c r="A29" s="42">
        <v>27</v>
      </c>
      <c r="B29" s="35" t="s">
        <v>41</v>
      </c>
      <c r="C29" s="31" t="s">
        <v>6</v>
      </c>
      <c r="D29" s="34" t="s">
        <v>136</v>
      </c>
      <c r="E29" s="36" t="s">
        <v>135</v>
      </c>
      <c r="F29" s="37">
        <v>775</v>
      </c>
      <c r="G29" s="34">
        <f t="shared" si="1"/>
        <v>9300</v>
      </c>
      <c r="H29" s="37">
        <v>0</v>
      </c>
      <c r="I29" s="37">
        <v>0</v>
      </c>
      <c r="J29" s="37">
        <v>51.68</v>
      </c>
      <c r="K29" s="37">
        <v>0</v>
      </c>
      <c r="L29" s="43">
        <f t="shared" si="0"/>
        <v>9351.68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33" customFormat="1" ht="24" customHeight="1" x14ac:dyDescent="0.25">
      <c r="A30" s="42">
        <v>28</v>
      </c>
      <c r="B30" s="35" t="s">
        <v>41</v>
      </c>
      <c r="C30" s="31" t="s">
        <v>6</v>
      </c>
      <c r="D30" s="34" t="s">
        <v>136</v>
      </c>
      <c r="E30" s="36" t="s">
        <v>135</v>
      </c>
      <c r="F30" s="37">
        <v>775</v>
      </c>
      <c r="G30" s="34">
        <f t="shared" si="1"/>
        <v>9300</v>
      </c>
      <c r="H30" s="37">
        <v>0</v>
      </c>
      <c r="I30" s="37">
        <v>0</v>
      </c>
      <c r="J30" s="37">
        <v>0</v>
      </c>
      <c r="K30" s="37">
        <v>0</v>
      </c>
      <c r="L30" s="43">
        <f t="shared" si="0"/>
        <v>9300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s="33" customFormat="1" ht="24" customHeight="1" x14ac:dyDescent="0.25">
      <c r="A31" s="42">
        <v>29</v>
      </c>
      <c r="B31" s="35" t="s">
        <v>41</v>
      </c>
      <c r="C31" s="31" t="s">
        <v>6</v>
      </c>
      <c r="D31" s="34" t="s">
        <v>136</v>
      </c>
      <c r="E31" s="36" t="s">
        <v>135</v>
      </c>
      <c r="F31" s="37">
        <v>775</v>
      </c>
      <c r="G31" s="34">
        <f t="shared" si="1"/>
        <v>9300</v>
      </c>
      <c r="H31" s="37">
        <v>0</v>
      </c>
      <c r="I31" s="37">
        <v>0</v>
      </c>
      <c r="J31" s="37">
        <v>258.39999999999998</v>
      </c>
      <c r="K31" s="37">
        <v>0</v>
      </c>
      <c r="L31" s="43">
        <f t="shared" si="0"/>
        <v>9558.4</v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4" s="33" customFormat="1" ht="24" customHeight="1" x14ac:dyDescent="0.25">
      <c r="A32" s="42">
        <v>30</v>
      </c>
      <c r="B32" s="35" t="s">
        <v>44</v>
      </c>
      <c r="C32" s="31" t="s">
        <v>6</v>
      </c>
      <c r="D32" s="34" t="s">
        <v>136</v>
      </c>
      <c r="E32" s="36" t="s">
        <v>135</v>
      </c>
      <c r="F32" s="37">
        <v>561</v>
      </c>
      <c r="G32" s="34">
        <f>561*12</f>
        <v>6732</v>
      </c>
      <c r="H32" s="37">
        <v>0</v>
      </c>
      <c r="I32" s="37">
        <v>0</v>
      </c>
      <c r="J32" s="37">
        <v>0</v>
      </c>
      <c r="K32" s="37">
        <v>0</v>
      </c>
      <c r="L32" s="43">
        <f t="shared" si="0"/>
        <v>6732</v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s="33" customFormat="1" ht="24" customHeight="1" x14ac:dyDescent="0.25">
      <c r="A33" s="42">
        <v>31</v>
      </c>
      <c r="B33" s="35" t="s">
        <v>44</v>
      </c>
      <c r="C33" s="31" t="s">
        <v>6</v>
      </c>
      <c r="D33" s="34" t="s">
        <v>136</v>
      </c>
      <c r="E33" s="36" t="s">
        <v>135</v>
      </c>
      <c r="F33" s="37">
        <v>561</v>
      </c>
      <c r="G33" s="34">
        <f t="shared" ref="G33:G34" si="2">561*12</f>
        <v>6732</v>
      </c>
      <c r="H33" s="37">
        <v>0</v>
      </c>
      <c r="I33" s="37">
        <v>0</v>
      </c>
      <c r="J33" s="37">
        <v>233.75</v>
      </c>
      <c r="K33" s="37">
        <v>0</v>
      </c>
      <c r="L33" s="43">
        <f t="shared" si="0"/>
        <v>6965.75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s="33" customFormat="1" ht="24" customHeight="1" x14ac:dyDescent="0.25">
      <c r="A34" s="42">
        <v>32</v>
      </c>
      <c r="B34" s="35" t="s">
        <v>44</v>
      </c>
      <c r="C34" s="31" t="s">
        <v>6</v>
      </c>
      <c r="D34" s="34" t="s">
        <v>136</v>
      </c>
      <c r="E34" s="36" t="s">
        <v>135</v>
      </c>
      <c r="F34" s="37">
        <v>561</v>
      </c>
      <c r="G34" s="34">
        <f t="shared" si="2"/>
        <v>6732</v>
      </c>
      <c r="H34" s="37">
        <v>0</v>
      </c>
      <c r="I34" s="37">
        <v>0</v>
      </c>
      <c r="J34" s="37">
        <v>168.3</v>
      </c>
      <c r="K34" s="37">
        <v>0</v>
      </c>
      <c r="L34" s="43">
        <f t="shared" si="0"/>
        <v>6900.3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s="33" customFormat="1" ht="24" customHeight="1" x14ac:dyDescent="0.25">
      <c r="A35" s="42">
        <v>33</v>
      </c>
      <c r="B35" s="35" t="s">
        <v>44</v>
      </c>
      <c r="C35" s="31" t="s">
        <v>6</v>
      </c>
      <c r="D35" s="34" t="s">
        <v>136</v>
      </c>
      <c r="E35" s="36" t="s">
        <v>135</v>
      </c>
      <c r="F35" s="37">
        <v>728.5</v>
      </c>
      <c r="G35" s="34">
        <f>728.5*12</f>
        <v>8742</v>
      </c>
      <c r="H35" s="37">
        <v>0</v>
      </c>
      <c r="I35" s="37">
        <v>0</v>
      </c>
      <c r="J35" s="37">
        <v>0</v>
      </c>
      <c r="K35" s="37">
        <v>0</v>
      </c>
      <c r="L35" s="43">
        <f t="shared" si="0"/>
        <v>8742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s="33" customFormat="1" ht="24" customHeight="1" x14ac:dyDescent="0.25">
      <c r="A36" s="42">
        <v>34</v>
      </c>
      <c r="B36" s="35" t="s">
        <v>41</v>
      </c>
      <c r="C36" s="31" t="s">
        <v>6</v>
      </c>
      <c r="D36" s="34" t="s">
        <v>136</v>
      </c>
      <c r="E36" s="36" t="s">
        <v>135</v>
      </c>
      <c r="F36" s="37">
        <v>561</v>
      </c>
      <c r="G36" s="34">
        <f>561*12</f>
        <v>6732</v>
      </c>
      <c r="H36" s="37">
        <v>0</v>
      </c>
      <c r="I36" s="37">
        <v>0</v>
      </c>
      <c r="J36" s="37">
        <v>0</v>
      </c>
      <c r="K36" s="37">
        <v>0</v>
      </c>
      <c r="L36" s="43">
        <f t="shared" si="0"/>
        <v>6732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s="33" customFormat="1" ht="24" customHeight="1" x14ac:dyDescent="0.25">
      <c r="A37" s="42">
        <v>35</v>
      </c>
      <c r="B37" s="35" t="s">
        <v>43</v>
      </c>
      <c r="C37" s="31" t="s">
        <v>6</v>
      </c>
      <c r="D37" s="34" t="s">
        <v>136</v>
      </c>
      <c r="E37" s="36" t="s">
        <v>135</v>
      </c>
      <c r="F37" s="37">
        <v>775</v>
      </c>
      <c r="G37" s="34">
        <f t="shared" si="1"/>
        <v>9300</v>
      </c>
      <c r="H37" s="37">
        <v>0</v>
      </c>
      <c r="I37" s="37">
        <v>0</v>
      </c>
      <c r="J37" s="37">
        <v>0</v>
      </c>
      <c r="K37" s="37">
        <v>0</v>
      </c>
      <c r="L37" s="43">
        <f t="shared" si="0"/>
        <v>9300</v>
      </c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s="33" customFormat="1" ht="24" customHeight="1" x14ac:dyDescent="0.25">
      <c r="A38" s="42">
        <v>36</v>
      </c>
      <c r="B38" s="35" t="s">
        <v>44</v>
      </c>
      <c r="C38" s="31" t="s">
        <v>6</v>
      </c>
      <c r="D38" s="34" t="s">
        <v>136</v>
      </c>
      <c r="E38" s="36" t="s">
        <v>135</v>
      </c>
      <c r="F38" s="37">
        <v>561</v>
      </c>
      <c r="G38" s="34">
        <f>561*12</f>
        <v>6732</v>
      </c>
      <c r="H38" s="37">
        <v>0</v>
      </c>
      <c r="I38" s="37">
        <v>0</v>
      </c>
      <c r="J38" s="37">
        <v>37.4</v>
      </c>
      <c r="K38" s="37">
        <v>0</v>
      </c>
      <c r="L38" s="43">
        <f t="shared" si="0"/>
        <v>6769.4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s="33" customFormat="1" ht="24" customHeight="1" x14ac:dyDescent="0.25">
      <c r="A39" s="42">
        <v>37</v>
      </c>
      <c r="B39" s="35" t="s">
        <v>46</v>
      </c>
      <c r="C39" s="31" t="s">
        <v>6</v>
      </c>
      <c r="D39" s="34" t="s">
        <v>136</v>
      </c>
      <c r="E39" s="36" t="s">
        <v>135</v>
      </c>
      <c r="F39" s="37">
        <v>561</v>
      </c>
      <c r="G39" s="34">
        <f>561*12</f>
        <v>6732</v>
      </c>
      <c r="H39" s="37">
        <v>0</v>
      </c>
      <c r="I39" s="37">
        <v>0</v>
      </c>
      <c r="J39" s="37">
        <v>0</v>
      </c>
      <c r="K39" s="37">
        <v>0</v>
      </c>
      <c r="L39" s="43">
        <f t="shared" si="0"/>
        <v>6732</v>
      </c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s="33" customFormat="1" ht="24" customHeight="1" x14ac:dyDescent="0.25">
      <c r="A40" s="42">
        <v>38</v>
      </c>
      <c r="B40" s="35" t="s">
        <v>44</v>
      </c>
      <c r="C40" s="31" t="s">
        <v>6</v>
      </c>
      <c r="D40" s="34" t="s">
        <v>136</v>
      </c>
      <c r="E40" s="36" t="s">
        <v>135</v>
      </c>
      <c r="F40" s="37">
        <v>775</v>
      </c>
      <c r="G40" s="34">
        <f t="shared" si="1"/>
        <v>9300</v>
      </c>
      <c r="H40" s="37">
        <v>0</v>
      </c>
      <c r="I40" s="37">
        <v>0</v>
      </c>
      <c r="J40" s="37">
        <v>322.92</v>
      </c>
      <c r="K40" s="37">
        <v>0</v>
      </c>
      <c r="L40" s="43">
        <f t="shared" si="0"/>
        <v>9622.92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4" s="33" customFormat="1" ht="24" customHeight="1" x14ac:dyDescent="0.25">
      <c r="A41" s="42">
        <v>39</v>
      </c>
      <c r="B41" s="35" t="s">
        <v>41</v>
      </c>
      <c r="C41" s="31" t="s">
        <v>6</v>
      </c>
      <c r="D41" s="34" t="s">
        <v>136</v>
      </c>
      <c r="E41" s="36" t="s">
        <v>135</v>
      </c>
      <c r="F41" s="37">
        <v>775</v>
      </c>
      <c r="G41" s="34">
        <f t="shared" si="1"/>
        <v>9300</v>
      </c>
      <c r="H41" s="37">
        <v>0</v>
      </c>
      <c r="I41" s="37">
        <v>0</v>
      </c>
      <c r="J41" s="37">
        <v>0</v>
      </c>
      <c r="K41" s="37">
        <v>0</v>
      </c>
      <c r="L41" s="43">
        <f t="shared" si="0"/>
        <v>9300</v>
      </c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s="33" customFormat="1" ht="24" customHeight="1" x14ac:dyDescent="0.25">
      <c r="A42" s="42">
        <v>40</v>
      </c>
      <c r="B42" s="35" t="s">
        <v>47</v>
      </c>
      <c r="C42" s="31" t="s">
        <v>6</v>
      </c>
      <c r="D42" s="34" t="s">
        <v>136</v>
      </c>
      <c r="E42" s="36" t="s">
        <v>135</v>
      </c>
      <c r="F42" s="38">
        <v>1147</v>
      </c>
      <c r="G42" s="34">
        <f>1147*12</f>
        <v>13764</v>
      </c>
      <c r="H42" s="37">
        <v>0</v>
      </c>
      <c r="I42" s="37">
        <v>0</v>
      </c>
      <c r="J42" s="37">
        <v>0</v>
      </c>
      <c r="K42" s="37">
        <v>0</v>
      </c>
      <c r="L42" s="43">
        <f t="shared" si="0"/>
        <v>13764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s="33" customFormat="1" ht="24" customHeight="1" x14ac:dyDescent="0.25">
      <c r="A43" s="42">
        <v>41</v>
      </c>
      <c r="B43" s="35" t="s">
        <v>48</v>
      </c>
      <c r="C43" s="31" t="s">
        <v>6</v>
      </c>
      <c r="D43" s="34" t="s">
        <v>136</v>
      </c>
      <c r="E43" s="36" t="s">
        <v>135</v>
      </c>
      <c r="F43" s="37">
        <v>775</v>
      </c>
      <c r="G43" s="34">
        <f t="shared" si="1"/>
        <v>9300</v>
      </c>
      <c r="H43" s="37">
        <v>0</v>
      </c>
      <c r="I43" s="37">
        <v>0</v>
      </c>
      <c r="J43" s="37">
        <v>0</v>
      </c>
      <c r="K43" s="37">
        <v>0</v>
      </c>
      <c r="L43" s="43">
        <f t="shared" si="0"/>
        <v>9300</v>
      </c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s="33" customFormat="1" ht="24" customHeight="1" x14ac:dyDescent="0.25">
      <c r="A44" s="42">
        <v>42</v>
      </c>
      <c r="B44" s="35" t="s">
        <v>44</v>
      </c>
      <c r="C44" s="31" t="s">
        <v>6</v>
      </c>
      <c r="D44" s="34" t="s">
        <v>136</v>
      </c>
      <c r="E44" s="36" t="s">
        <v>135</v>
      </c>
      <c r="F44" s="37">
        <v>775</v>
      </c>
      <c r="G44" s="34">
        <f t="shared" si="1"/>
        <v>9300</v>
      </c>
      <c r="H44" s="37">
        <v>0</v>
      </c>
      <c r="I44" s="37">
        <v>0</v>
      </c>
      <c r="J44" s="37">
        <v>310</v>
      </c>
      <c r="K44" s="37">
        <v>0</v>
      </c>
      <c r="L44" s="43">
        <f t="shared" si="0"/>
        <v>9610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1:24" s="33" customFormat="1" ht="24" customHeight="1" x14ac:dyDescent="0.25">
      <c r="A45" s="42">
        <v>43</v>
      </c>
      <c r="B45" s="35" t="s">
        <v>49</v>
      </c>
      <c r="C45" s="31" t="s">
        <v>6</v>
      </c>
      <c r="D45" s="34" t="s">
        <v>136</v>
      </c>
      <c r="E45" s="36" t="s">
        <v>135</v>
      </c>
      <c r="F45" s="37">
        <v>961.13</v>
      </c>
      <c r="G45" s="34">
        <f>961.13*12</f>
        <v>11533.56</v>
      </c>
      <c r="H45" s="37">
        <v>0</v>
      </c>
      <c r="I45" s="37">
        <v>0</v>
      </c>
      <c r="J45" s="37">
        <v>0</v>
      </c>
      <c r="K45" s="37">
        <v>0</v>
      </c>
      <c r="L45" s="43">
        <f t="shared" si="0"/>
        <v>11533.56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1:24" s="33" customFormat="1" ht="24" customHeight="1" x14ac:dyDescent="0.25">
      <c r="A46" s="42">
        <v>44</v>
      </c>
      <c r="B46" s="35" t="s">
        <v>44</v>
      </c>
      <c r="C46" s="31" t="s">
        <v>6</v>
      </c>
      <c r="D46" s="34" t="s">
        <v>136</v>
      </c>
      <c r="E46" s="36" t="s">
        <v>135</v>
      </c>
      <c r="F46" s="37">
        <v>561</v>
      </c>
      <c r="G46" s="34">
        <f>561*12</f>
        <v>6732</v>
      </c>
      <c r="H46" s="37">
        <v>0</v>
      </c>
      <c r="I46" s="37">
        <v>0</v>
      </c>
      <c r="J46" s="37">
        <v>233.75</v>
      </c>
      <c r="K46" s="37">
        <v>0</v>
      </c>
      <c r="L46" s="43">
        <f t="shared" si="0"/>
        <v>6965.75</v>
      </c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s="33" customFormat="1" ht="24" customHeight="1" x14ac:dyDescent="0.25">
      <c r="A47" s="42">
        <v>45</v>
      </c>
      <c r="B47" s="35" t="s">
        <v>43</v>
      </c>
      <c r="C47" s="31" t="s">
        <v>6</v>
      </c>
      <c r="D47" s="34" t="s">
        <v>136</v>
      </c>
      <c r="E47" s="36" t="s">
        <v>135</v>
      </c>
      <c r="F47" s="37">
        <v>775</v>
      </c>
      <c r="G47" s="34">
        <f t="shared" si="1"/>
        <v>9300</v>
      </c>
      <c r="H47" s="37">
        <v>0</v>
      </c>
      <c r="I47" s="37">
        <v>0</v>
      </c>
      <c r="J47" s="37">
        <v>0</v>
      </c>
      <c r="K47" s="37">
        <v>0</v>
      </c>
      <c r="L47" s="43">
        <f t="shared" si="0"/>
        <v>9300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s="33" customFormat="1" ht="24" customHeight="1" x14ac:dyDescent="0.25">
      <c r="A48" s="42">
        <v>46</v>
      </c>
      <c r="B48" s="35" t="s">
        <v>43</v>
      </c>
      <c r="C48" s="31" t="s">
        <v>6</v>
      </c>
      <c r="D48" s="34" t="s">
        <v>136</v>
      </c>
      <c r="E48" s="36" t="s">
        <v>135</v>
      </c>
      <c r="F48" s="37">
        <v>775</v>
      </c>
      <c r="G48" s="34">
        <f t="shared" si="1"/>
        <v>9300</v>
      </c>
      <c r="H48" s="37">
        <v>0</v>
      </c>
      <c r="I48" s="37">
        <v>0</v>
      </c>
      <c r="J48" s="37">
        <v>0</v>
      </c>
      <c r="K48" s="37">
        <v>0</v>
      </c>
      <c r="L48" s="43">
        <f t="shared" si="0"/>
        <v>9300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1:24" s="33" customFormat="1" ht="24" customHeight="1" x14ac:dyDescent="0.25">
      <c r="A49" s="42">
        <v>47</v>
      </c>
      <c r="B49" s="35" t="s">
        <v>43</v>
      </c>
      <c r="C49" s="31" t="s">
        <v>6</v>
      </c>
      <c r="D49" s="34" t="s">
        <v>136</v>
      </c>
      <c r="E49" s="36" t="s">
        <v>135</v>
      </c>
      <c r="F49" s="37">
        <v>775</v>
      </c>
      <c r="G49" s="34">
        <f t="shared" si="1"/>
        <v>9300</v>
      </c>
      <c r="H49" s="37">
        <v>0</v>
      </c>
      <c r="I49" s="37">
        <v>0</v>
      </c>
      <c r="J49" s="37">
        <v>0</v>
      </c>
      <c r="K49" s="37">
        <v>0</v>
      </c>
      <c r="L49" s="43">
        <f t="shared" si="0"/>
        <v>9300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1:24" s="33" customFormat="1" ht="24" customHeight="1" x14ac:dyDescent="0.25">
      <c r="A50" s="42">
        <v>48</v>
      </c>
      <c r="B50" s="35" t="s">
        <v>50</v>
      </c>
      <c r="C50" s="31" t="s">
        <v>6</v>
      </c>
      <c r="D50" s="34" t="s">
        <v>136</v>
      </c>
      <c r="E50" s="36" t="s">
        <v>135</v>
      </c>
      <c r="F50" s="37">
        <v>775</v>
      </c>
      <c r="G50" s="34">
        <f t="shared" si="1"/>
        <v>9300</v>
      </c>
      <c r="H50" s="37">
        <v>0</v>
      </c>
      <c r="I50" s="37">
        <v>0</v>
      </c>
      <c r="J50" s="37">
        <v>0</v>
      </c>
      <c r="K50" s="37">
        <v>0</v>
      </c>
      <c r="L50" s="43">
        <f t="shared" si="0"/>
        <v>9300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1:24" s="33" customFormat="1" ht="24" customHeight="1" x14ac:dyDescent="0.25">
      <c r="A51" s="42">
        <v>49</v>
      </c>
      <c r="B51" s="35" t="s">
        <v>51</v>
      </c>
      <c r="C51" s="31" t="s">
        <v>6</v>
      </c>
      <c r="D51" s="34" t="s">
        <v>136</v>
      </c>
      <c r="E51" s="36" t="s">
        <v>135</v>
      </c>
      <c r="F51" s="37">
        <v>821.5</v>
      </c>
      <c r="G51" s="34">
        <f>821.5*12</f>
        <v>9858</v>
      </c>
      <c r="H51" s="37">
        <v>0</v>
      </c>
      <c r="I51" s="37">
        <v>0</v>
      </c>
      <c r="J51" s="37">
        <v>0</v>
      </c>
      <c r="K51" s="37">
        <v>0</v>
      </c>
      <c r="L51" s="43">
        <f t="shared" si="0"/>
        <v>9858</v>
      </c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33" customFormat="1" ht="24" customHeight="1" x14ac:dyDescent="0.25">
      <c r="A52" s="42">
        <v>50</v>
      </c>
      <c r="B52" s="35" t="s">
        <v>44</v>
      </c>
      <c r="C52" s="31" t="s">
        <v>6</v>
      </c>
      <c r="D52" s="34" t="s">
        <v>136</v>
      </c>
      <c r="E52" s="36" t="s">
        <v>135</v>
      </c>
      <c r="F52" s="37">
        <v>775</v>
      </c>
      <c r="G52" s="34">
        <f t="shared" si="1"/>
        <v>9300</v>
      </c>
      <c r="H52" s="37">
        <v>0</v>
      </c>
      <c r="I52" s="37">
        <v>0</v>
      </c>
      <c r="J52" s="37">
        <v>0</v>
      </c>
      <c r="K52" s="37">
        <v>0</v>
      </c>
      <c r="L52" s="43">
        <f t="shared" si="0"/>
        <v>9300</v>
      </c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s="33" customFormat="1" ht="24" customHeight="1" x14ac:dyDescent="0.25">
      <c r="A53" s="42">
        <v>51</v>
      </c>
      <c r="B53" s="35" t="s">
        <v>44</v>
      </c>
      <c r="C53" s="31" t="s">
        <v>6</v>
      </c>
      <c r="D53" s="34" t="s">
        <v>136</v>
      </c>
      <c r="E53" s="36" t="s">
        <v>135</v>
      </c>
      <c r="F53" s="37">
        <v>561</v>
      </c>
      <c r="G53" s="34">
        <f>561*12</f>
        <v>6732</v>
      </c>
      <c r="H53" s="37">
        <v>0</v>
      </c>
      <c r="I53" s="37">
        <v>0</v>
      </c>
      <c r="J53" s="37">
        <v>233.75</v>
      </c>
      <c r="K53" s="37">
        <v>0</v>
      </c>
      <c r="L53" s="43">
        <f t="shared" si="0"/>
        <v>6965.75</v>
      </c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spans="1:24" s="33" customFormat="1" ht="24" customHeight="1" x14ac:dyDescent="0.25">
      <c r="A54" s="42">
        <v>52</v>
      </c>
      <c r="B54" s="35" t="s">
        <v>52</v>
      </c>
      <c r="C54" s="31" t="s">
        <v>6</v>
      </c>
      <c r="D54" s="34" t="s">
        <v>136</v>
      </c>
      <c r="E54" s="36" t="s">
        <v>135</v>
      </c>
      <c r="F54" s="37">
        <v>914.5</v>
      </c>
      <c r="G54" s="34">
        <f>914.5*12</f>
        <v>10974</v>
      </c>
      <c r="H54" s="37">
        <v>0</v>
      </c>
      <c r="I54" s="37">
        <v>0</v>
      </c>
      <c r="J54" s="37">
        <v>0</v>
      </c>
      <c r="K54" s="37">
        <v>0</v>
      </c>
      <c r="L54" s="43">
        <f t="shared" si="0"/>
        <v>10974</v>
      </c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spans="1:24" s="33" customFormat="1" ht="24" customHeight="1" x14ac:dyDescent="0.25">
      <c r="A55" s="42">
        <v>53</v>
      </c>
      <c r="B55" s="35" t="s">
        <v>44</v>
      </c>
      <c r="C55" s="31" t="s">
        <v>6</v>
      </c>
      <c r="D55" s="34" t="s">
        <v>136</v>
      </c>
      <c r="E55" s="36" t="s">
        <v>135</v>
      </c>
      <c r="F55" s="37">
        <v>543</v>
      </c>
      <c r="G55" s="34">
        <f>543*12</f>
        <v>6516</v>
      </c>
      <c r="H55" s="37">
        <v>0</v>
      </c>
      <c r="I55" s="37">
        <v>0</v>
      </c>
      <c r="J55" s="37">
        <v>0</v>
      </c>
      <c r="K55" s="37">
        <v>0</v>
      </c>
      <c r="L55" s="43">
        <f t="shared" si="0"/>
        <v>6516</v>
      </c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spans="1:24" s="33" customFormat="1" ht="24" customHeight="1" x14ac:dyDescent="0.25">
      <c r="A56" s="42">
        <v>54</v>
      </c>
      <c r="B56" s="35" t="s">
        <v>44</v>
      </c>
      <c r="C56" s="31" t="s">
        <v>6</v>
      </c>
      <c r="D56" s="34" t="s">
        <v>136</v>
      </c>
      <c r="E56" s="36" t="s">
        <v>135</v>
      </c>
      <c r="F56" s="37">
        <v>561</v>
      </c>
      <c r="G56" s="34">
        <f>561*12</f>
        <v>6732</v>
      </c>
      <c r="H56" s="37">
        <v>0</v>
      </c>
      <c r="I56" s="37">
        <v>0</v>
      </c>
      <c r="J56" s="37">
        <v>0</v>
      </c>
      <c r="K56" s="37">
        <v>0</v>
      </c>
      <c r="L56" s="43">
        <f t="shared" si="0"/>
        <v>6732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spans="1:24" s="33" customFormat="1" ht="24" customHeight="1" x14ac:dyDescent="0.25">
      <c r="A57" s="42">
        <v>55</v>
      </c>
      <c r="B57" s="35" t="s">
        <v>41</v>
      </c>
      <c r="C57" s="31" t="s">
        <v>6</v>
      </c>
      <c r="D57" s="34" t="s">
        <v>136</v>
      </c>
      <c r="E57" s="36" t="s">
        <v>135</v>
      </c>
      <c r="F57" s="37">
        <v>775</v>
      </c>
      <c r="G57" s="34">
        <f t="shared" si="1"/>
        <v>9300</v>
      </c>
      <c r="H57" s="37">
        <v>0</v>
      </c>
      <c r="I57" s="37">
        <v>0</v>
      </c>
      <c r="J57" s="37">
        <v>0</v>
      </c>
      <c r="K57" s="37">
        <v>0</v>
      </c>
      <c r="L57" s="43">
        <f t="shared" si="0"/>
        <v>9300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s="33" customFormat="1" ht="24" customHeight="1" x14ac:dyDescent="0.25">
      <c r="A58" s="42">
        <v>56</v>
      </c>
      <c r="B58" s="35" t="s">
        <v>53</v>
      </c>
      <c r="C58" s="31" t="s">
        <v>6</v>
      </c>
      <c r="D58" s="34" t="s">
        <v>136</v>
      </c>
      <c r="E58" s="36" t="s">
        <v>135</v>
      </c>
      <c r="F58" s="37">
        <v>775</v>
      </c>
      <c r="G58" s="34">
        <f t="shared" si="1"/>
        <v>9300</v>
      </c>
      <c r="H58" s="37">
        <v>0</v>
      </c>
      <c r="I58" s="37">
        <v>0</v>
      </c>
      <c r="J58" s="37">
        <v>0</v>
      </c>
      <c r="K58" s="37">
        <v>0</v>
      </c>
      <c r="L58" s="43">
        <f t="shared" si="0"/>
        <v>9300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spans="1:24" s="33" customFormat="1" ht="24" customHeight="1" x14ac:dyDescent="0.25">
      <c r="A59" s="42">
        <v>57</v>
      </c>
      <c r="B59" s="35" t="s">
        <v>44</v>
      </c>
      <c r="C59" s="31" t="s">
        <v>6</v>
      </c>
      <c r="D59" s="34" t="s">
        <v>136</v>
      </c>
      <c r="E59" s="36" t="s">
        <v>135</v>
      </c>
      <c r="F59" s="37">
        <v>775</v>
      </c>
      <c r="G59" s="34">
        <f t="shared" si="1"/>
        <v>9300</v>
      </c>
      <c r="H59" s="37">
        <v>0</v>
      </c>
      <c r="I59" s="37">
        <v>0</v>
      </c>
      <c r="J59" s="37">
        <v>0</v>
      </c>
      <c r="K59" s="37">
        <v>0</v>
      </c>
      <c r="L59" s="43">
        <f t="shared" si="0"/>
        <v>9300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spans="1:24" s="33" customFormat="1" ht="24" customHeight="1" x14ac:dyDescent="0.25">
      <c r="A60" s="42">
        <v>58</v>
      </c>
      <c r="B60" s="35" t="s">
        <v>54</v>
      </c>
      <c r="C60" s="31" t="s">
        <v>6</v>
      </c>
      <c r="D60" s="34" t="s">
        <v>136</v>
      </c>
      <c r="E60" s="36" t="s">
        <v>135</v>
      </c>
      <c r="F60" s="37">
        <v>906</v>
      </c>
      <c r="G60" s="34">
        <f>906*12</f>
        <v>10872</v>
      </c>
      <c r="H60" s="37">
        <v>0</v>
      </c>
      <c r="I60" s="37">
        <v>0</v>
      </c>
      <c r="J60" s="37">
        <v>0</v>
      </c>
      <c r="K60" s="37">
        <v>0</v>
      </c>
      <c r="L60" s="43">
        <f t="shared" si="0"/>
        <v>10872</v>
      </c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spans="1:24" s="33" customFormat="1" ht="24" customHeight="1" x14ac:dyDescent="0.25">
      <c r="A61" s="42">
        <v>59</v>
      </c>
      <c r="B61" s="35" t="s">
        <v>55</v>
      </c>
      <c r="C61" s="31" t="s">
        <v>6</v>
      </c>
      <c r="D61" s="34" t="s">
        <v>136</v>
      </c>
      <c r="E61" s="36" t="s">
        <v>135</v>
      </c>
      <c r="F61" s="37">
        <v>775</v>
      </c>
      <c r="G61" s="34">
        <f t="shared" si="1"/>
        <v>9300</v>
      </c>
      <c r="H61" s="37">
        <v>0</v>
      </c>
      <c r="I61" s="37">
        <v>0</v>
      </c>
      <c r="J61" s="37">
        <v>0</v>
      </c>
      <c r="K61" s="37">
        <v>0</v>
      </c>
      <c r="L61" s="43">
        <f t="shared" si="0"/>
        <v>9300</v>
      </c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spans="1:24" s="33" customFormat="1" ht="24" customHeight="1" x14ac:dyDescent="0.25">
      <c r="A62" s="42">
        <v>60</v>
      </c>
      <c r="B62" s="35" t="s">
        <v>41</v>
      </c>
      <c r="C62" s="31" t="s">
        <v>6</v>
      </c>
      <c r="D62" s="34" t="s">
        <v>136</v>
      </c>
      <c r="E62" s="36" t="s">
        <v>135</v>
      </c>
      <c r="F62" s="37">
        <v>731.89</v>
      </c>
      <c r="G62" s="34">
        <f>731.89*12</f>
        <v>8782.68</v>
      </c>
      <c r="H62" s="37">
        <v>0</v>
      </c>
      <c r="I62" s="37">
        <v>0</v>
      </c>
      <c r="J62" s="37">
        <v>0</v>
      </c>
      <c r="K62" s="37">
        <v>0</v>
      </c>
      <c r="L62" s="43">
        <f t="shared" si="0"/>
        <v>8782.68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spans="1:24" s="33" customFormat="1" ht="24" customHeight="1" x14ac:dyDescent="0.25">
      <c r="A63" s="42">
        <v>61</v>
      </c>
      <c r="B63" s="35" t="s">
        <v>44</v>
      </c>
      <c r="C63" s="31" t="s">
        <v>6</v>
      </c>
      <c r="D63" s="34" t="s">
        <v>136</v>
      </c>
      <c r="E63" s="36" t="s">
        <v>135</v>
      </c>
      <c r="F63" s="37">
        <v>775</v>
      </c>
      <c r="G63" s="34">
        <f t="shared" si="1"/>
        <v>9300</v>
      </c>
      <c r="H63" s="37">
        <v>79.25</v>
      </c>
      <c r="I63" s="37">
        <v>38.33</v>
      </c>
      <c r="J63" s="37">
        <v>51.67</v>
      </c>
      <c r="K63" s="37">
        <v>0</v>
      </c>
      <c r="L63" s="43">
        <f t="shared" si="0"/>
        <v>9469.25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spans="1:24" s="33" customFormat="1" ht="24" customHeight="1" x14ac:dyDescent="0.25">
      <c r="A64" s="42">
        <v>62</v>
      </c>
      <c r="B64" s="35" t="s">
        <v>41</v>
      </c>
      <c r="C64" s="31" t="s">
        <v>6</v>
      </c>
      <c r="D64" s="34" t="s">
        <v>136</v>
      </c>
      <c r="E64" s="36" t="s">
        <v>135</v>
      </c>
      <c r="F64" s="37">
        <v>775</v>
      </c>
      <c r="G64" s="34">
        <f t="shared" si="1"/>
        <v>9300</v>
      </c>
      <c r="H64" s="37">
        <v>0</v>
      </c>
      <c r="I64" s="37">
        <v>0</v>
      </c>
      <c r="J64" s="37">
        <v>258.39999999999998</v>
      </c>
      <c r="K64" s="37">
        <v>0</v>
      </c>
      <c r="L64" s="43">
        <f t="shared" si="0"/>
        <v>9558.4</v>
      </c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spans="1:24" s="33" customFormat="1" ht="24" customHeight="1" x14ac:dyDescent="0.25">
      <c r="A65" s="42">
        <v>63</v>
      </c>
      <c r="B65" s="35" t="s">
        <v>42</v>
      </c>
      <c r="C65" s="31" t="s">
        <v>6</v>
      </c>
      <c r="D65" s="34" t="s">
        <v>136</v>
      </c>
      <c r="E65" s="36" t="s">
        <v>135</v>
      </c>
      <c r="F65" s="37">
        <v>561</v>
      </c>
      <c r="G65" s="34">
        <f>561*12</f>
        <v>6732</v>
      </c>
      <c r="H65" s="37">
        <v>0</v>
      </c>
      <c r="I65" s="37">
        <v>0</v>
      </c>
      <c r="J65" s="37">
        <v>0</v>
      </c>
      <c r="K65" s="37">
        <v>0</v>
      </c>
      <c r="L65" s="43">
        <f t="shared" si="0"/>
        <v>6732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spans="1:24" s="33" customFormat="1" ht="24" customHeight="1" x14ac:dyDescent="0.25">
      <c r="A66" s="42">
        <v>64</v>
      </c>
      <c r="B66" s="35" t="s">
        <v>48</v>
      </c>
      <c r="C66" s="31" t="s">
        <v>6</v>
      </c>
      <c r="D66" s="34" t="s">
        <v>136</v>
      </c>
      <c r="E66" s="36" t="s">
        <v>135</v>
      </c>
      <c r="F66" s="37">
        <v>596</v>
      </c>
      <c r="G66" s="34">
        <f>596*12</f>
        <v>7152</v>
      </c>
      <c r="H66" s="37">
        <v>0</v>
      </c>
      <c r="I66" s="37">
        <v>0</v>
      </c>
      <c r="J66" s="37">
        <v>159.04</v>
      </c>
      <c r="K66" s="37">
        <v>0</v>
      </c>
      <c r="L66" s="43">
        <f t="shared" si="0"/>
        <v>7311.04</v>
      </c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spans="1:24" s="33" customFormat="1" ht="24" customHeight="1" x14ac:dyDescent="0.25">
      <c r="A67" s="42">
        <v>65</v>
      </c>
      <c r="B67" s="35" t="s">
        <v>56</v>
      </c>
      <c r="C67" s="31" t="s">
        <v>6</v>
      </c>
      <c r="D67" s="34" t="s">
        <v>136</v>
      </c>
      <c r="E67" s="36" t="s">
        <v>135</v>
      </c>
      <c r="F67" s="37">
        <v>561</v>
      </c>
      <c r="G67" s="34">
        <f>561*12</f>
        <v>6732</v>
      </c>
      <c r="H67" s="37">
        <v>0</v>
      </c>
      <c r="I67" s="37">
        <v>0</v>
      </c>
      <c r="J67" s="37">
        <v>0</v>
      </c>
      <c r="K67" s="37">
        <v>0</v>
      </c>
      <c r="L67" s="43">
        <f t="shared" si="0"/>
        <v>6732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spans="1:24" s="33" customFormat="1" ht="24" customHeight="1" x14ac:dyDescent="0.25">
      <c r="A68" s="42">
        <v>66</v>
      </c>
      <c r="B68" s="35" t="s">
        <v>44</v>
      </c>
      <c r="C68" s="31" t="s">
        <v>6</v>
      </c>
      <c r="D68" s="34" t="s">
        <v>136</v>
      </c>
      <c r="E68" s="36" t="s">
        <v>135</v>
      </c>
      <c r="F68" s="37">
        <v>775</v>
      </c>
      <c r="G68" s="34">
        <f t="shared" ref="G68:G123" si="3">775*12</f>
        <v>9300</v>
      </c>
      <c r="H68" s="37">
        <v>0</v>
      </c>
      <c r="I68" s="37">
        <v>0</v>
      </c>
      <c r="J68" s="37">
        <v>0</v>
      </c>
      <c r="K68" s="37">
        <v>0</v>
      </c>
      <c r="L68" s="43">
        <f t="shared" ref="L68:L131" si="4">SUM(G68:K68)</f>
        <v>9300</v>
      </c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spans="1:24" s="33" customFormat="1" ht="24" customHeight="1" x14ac:dyDescent="0.25">
      <c r="A69" s="42">
        <v>67</v>
      </c>
      <c r="B69" s="35" t="s">
        <v>41</v>
      </c>
      <c r="C69" s="31" t="s">
        <v>6</v>
      </c>
      <c r="D69" s="34" t="s">
        <v>136</v>
      </c>
      <c r="E69" s="36" t="s">
        <v>135</v>
      </c>
      <c r="F69" s="37">
        <v>775</v>
      </c>
      <c r="G69" s="34">
        <f t="shared" si="3"/>
        <v>9300</v>
      </c>
      <c r="H69" s="37">
        <v>0</v>
      </c>
      <c r="I69" s="37">
        <v>0</v>
      </c>
      <c r="J69" s="37">
        <v>0</v>
      </c>
      <c r="K69" s="37">
        <v>0</v>
      </c>
      <c r="L69" s="43">
        <f t="shared" si="4"/>
        <v>9300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spans="1:24" s="33" customFormat="1" ht="24" customHeight="1" x14ac:dyDescent="0.25">
      <c r="A70" s="42">
        <v>68</v>
      </c>
      <c r="B70" s="35" t="s">
        <v>44</v>
      </c>
      <c r="C70" s="31" t="s">
        <v>6</v>
      </c>
      <c r="D70" s="34" t="s">
        <v>136</v>
      </c>
      <c r="E70" s="36" t="s">
        <v>135</v>
      </c>
      <c r="F70" s="37">
        <v>775</v>
      </c>
      <c r="G70" s="34">
        <f t="shared" si="3"/>
        <v>9300</v>
      </c>
      <c r="H70" s="37">
        <v>0</v>
      </c>
      <c r="I70" s="37">
        <v>0</v>
      </c>
      <c r="J70" s="37">
        <v>232.5</v>
      </c>
      <c r="K70" s="37">
        <v>0</v>
      </c>
      <c r="L70" s="43">
        <f t="shared" si="4"/>
        <v>9532.5</v>
      </c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spans="1:24" s="33" customFormat="1" ht="24" customHeight="1" x14ac:dyDescent="0.25">
      <c r="A71" s="42">
        <v>69</v>
      </c>
      <c r="B71" s="35" t="s">
        <v>44</v>
      </c>
      <c r="C71" s="31" t="s">
        <v>6</v>
      </c>
      <c r="D71" s="34" t="s">
        <v>136</v>
      </c>
      <c r="E71" s="36" t="s">
        <v>135</v>
      </c>
      <c r="F71" s="37">
        <v>728.5</v>
      </c>
      <c r="G71" s="34">
        <f>728.5*12</f>
        <v>8742</v>
      </c>
      <c r="H71" s="37">
        <v>0</v>
      </c>
      <c r="I71" s="37">
        <v>0</v>
      </c>
      <c r="J71" s="37">
        <v>303.54000000000002</v>
      </c>
      <c r="K71" s="37">
        <v>0</v>
      </c>
      <c r="L71" s="43">
        <f t="shared" si="4"/>
        <v>9045.5400000000009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spans="1:24" s="33" customFormat="1" ht="24" customHeight="1" x14ac:dyDescent="0.25">
      <c r="A72" s="42">
        <v>70</v>
      </c>
      <c r="B72" s="35" t="s">
        <v>41</v>
      </c>
      <c r="C72" s="31" t="s">
        <v>6</v>
      </c>
      <c r="D72" s="34" t="s">
        <v>136</v>
      </c>
      <c r="E72" s="36" t="s">
        <v>135</v>
      </c>
      <c r="F72" s="38">
        <v>1007.5</v>
      </c>
      <c r="G72" s="34">
        <f>1007.5*12</f>
        <v>12090</v>
      </c>
      <c r="H72" s="37">
        <v>0</v>
      </c>
      <c r="I72" s="37">
        <v>0</v>
      </c>
      <c r="J72" s="37">
        <v>201.6</v>
      </c>
      <c r="K72" s="37">
        <v>0</v>
      </c>
      <c r="L72" s="43">
        <f t="shared" si="4"/>
        <v>12291.6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spans="1:24" s="33" customFormat="1" ht="24" customHeight="1" x14ac:dyDescent="0.25">
      <c r="A73" s="42">
        <v>71</v>
      </c>
      <c r="B73" s="35" t="s">
        <v>44</v>
      </c>
      <c r="C73" s="31" t="s">
        <v>6</v>
      </c>
      <c r="D73" s="34" t="s">
        <v>136</v>
      </c>
      <c r="E73" s="36" t="s">
        <v>135</v>
      </c>
      <c r="F73" s="37">
        <v>561</v>
      </c>
      <c r="G73" s="34">
        <f>561*12</f>
        <v>6732</v>
      </c>
      <c r="H73" s="37">
        <v>0</v>
      </c>
      <c r="I73" s="37">
        <v>0</v>
      </c>
      <c r="J73" s="37">
        <v>37.4</v>
      </c>
      <c r="K73" s="37">
        <v>0</v>
      </c>
      <c r="L73" s="43">
        <f t="shared" si="4"/>
        <v>6769.4</v>
      </c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spans="1:24" s="33" customFormat="1" ht="24" customHeight="1" x14ac:dyDescent="0.25">
      <c r="A74" s="42">
        <v>72</v>
      </c>
      <c r="B74" s="35" t="s">
        <v>41</v>
      </c>
      <c r="C74" s="31" t="s">
        <v>6</v>
      </c>
      <c r="D74" s="34" t="s">
        <v>136</v>
      </c>
      <c r="E74" s="36" t="s">
        <v>135</v>
      </c>
      <c r="F74" s="37">
        <v>775</v>
      </c>
      <c r="G74" s="34">
        <f t="shared" si="3"/>
        <v>9300</v>
      </c>
      <c r="H74" s="37">
        <v>0</v>
      </c>
      <c r="I74" s="37">
        <v>0</v>
      </c>
      <c r="J74" s="37">
        <v>0</v>
      </c>
      <c r="K74" s="37">
        <v>0</v>
      </c>
      <c r="L74" s="43">
        <f t="shared" si="4"/>
        <v>9300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spans="1:24" s="33" customFormat="1" ht="24" customHeight="1" x14ac:dyDescent="0.25">
      <c r="A75" s="42">
        <v>73</v>
      </c>
      <c r="B75" s="35" t="s">
        <v>57</v>
      </c>
      <c r="C75" s="31" t="s">
        <v>6</v>
      </c>
      <c r="D75" s="34" t="s">
        <v>136</v>
      </c>
      <c r="E75" s="36" t="s">
        <v>135</v>
      </c>
      <c r="F75" s="38">
        <v>1007.5</v>
      </c>
      <c r="G75" s="34">
        <f>1007.5*12</f>
        <v>12090</v>
      </c>
      <c r="H75" s="37">
        <v>0</v>
      </c>
      <c r="I75" s="37">
        <v>0</v>
      </c>
      <c r="J75" s="37">
        <v>0</v>
      </c>
      <c r="K75" s="37">
        <v>0</v>
      </c>
      <c r="L75" s="43">
        <f t="shared" si="4"/>
        <v>12090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spans="1:24" s="33" customFormat="1" ht="24" customHeight="1" x14ac:dyDescent="0.25">
      <c r="A76" s="42">
        <v>74</v>
      </c>
      <c r="B76" s="35" t="s">
        <v>44</v>
      </c>
      <c r="C76" s="31" t="s">
        <v>6</v>
      </c>
      <c r="D76" s="34" t="s">
        <v>136</v>
      </c>
      <c r="E76" s="36" t="s">
        <v>135</v>
      </c>
      <c r="F76" s="37">
        <v>728.5</v>
      </c>
      <c r="G76" s="34">
        <f>728.5*12</f>
        <v>8742</v>
      </c>
      <c r="H76" s="37">
        <v>0</v>
      </c>
      <c r="I76" s="37">
        <v>0</v>
      </c>
      <c r="J76" s="37">
        <v>291.39999999999998</v>
      </c>
      <c r="K76" s="37">
        <v>0</v>
      </c>
      <c r="L76" s="43">
        <f t="shared" si="4"/>
        <v>9033.4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spans="1:24" s="33" customFormat="1" ht="24" customHeight="1" x14ac:dyDescent="0.25">
      <c r="A77" s="42">
        <v>75</v>
      </c>
      <c r="B77" s="35" t="s">
        <v>41</v>
      </c>
      <c r="C77" s="31" t="s">
        <v>6</v>
      </c>
      <c r="D77" s="34" t="s">
        <v>136</v>
      </c>
      <c r="E77" s="36" t="s">
        <v>135</v>
      </c>
      <c r="F77" s="37">
        <v>775</v>
      </c>
      <c r="G77" s="34">
        <f t="shared" si="3"/>
        <v>9300</v>
      </c>
      <c r="H77" s="37">
        <v>0</v>
      </c>
      <c r="I77" s="37">
        <v>0</v>
      </c>
      <c r="J77" s="37">
        <v>0</v>
      </c>
      <c r="K77" s="37">
        <v>0</v>
      </c>
      <c r="L77" s="43">
        <f t="shared" si="4"/>
        <v>9300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spans="1:24" s="33" customFormat="1" ht="24" customHeight="1" x14ac:dyDescent="0.25">
      <c r="A78" s="42">
        <v>76</v>
      </c>
      <c r="B78" s="35" t="s">
        <v>44</v>
      </c>
      <c r="C78" s="31" t="s">
        <v>6</v>
      </c>
      <c r="D78" s="34" t="s">
        <v>136</v>
      </c>
      <c r="E78" s="36" t="s">
        <v>135</v>
      </c>
      <c r="F78" s="37">
        <v>775</v>
      </c>
      <c r="G78" s="34">
        <f t="shared" si="3"/>
        <v>9300</v>
      </c>
      <c r="H78" s="37">
        <v>0</v>
      </c>
      <c r="I78" s="37">
        <v>0</v>
      </c>
      <c r="J78" s="37">
        <v>51.67</v>
      </c>
      <c r="K78" s="37">
        <v>0</v>
      </c>
      <c r="L78" s="43">
        <f t="shared" si="4"/>
        <v>9351.67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spans="1:24" s="33" customFormat="1" ht="24" customHeight="1" x14ac:dyDescent="0.25">
      <c r="A79" s="42">
        <v>77</v>
      </c>
      <c r="B79" s="35" t="s">
        <v>58</v>
      </c>
      <c r="C79" s="31" t="s">
        <v>6</v>
      </c>
      <c r="D79" s="34" t="s">
        <v>136</v>
      </c>
      <c r="E79" s="36" t="s">
        <v>135</v>
      </c>
      <c r="F79" s="37">
        <v>775</v>
      </c>
      <c r="G79" s="34">
        <f t="shared" si="3"/>
        <v>9300</v>
      </c>
      <c r="H79" s="37">
        <v>0</v>
      </c>
      <c r="I79" s="37">
        <v>0</v>
      </c>
      <c r="J79" s="37">
        <v>0</v>
      </c>
      <c r="K79" s="37">
        <v>0</v>
      </c>
      <c r="L79" s="43">
        <f t="shared" si="4"/>
        <v>9300</v>
      </c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spans="1:24" s="33" customFormat="1" ht="24" customHeight="1" x14ac:dyDescent="0.25">
      <c r="A80" s="42">
        <v>78</v>
      </c>
      <c r="B80" s="35" t="s">
        <v>59</v>
      </c>
      <c r="C80" s="31" t="s">
        <v>6</v>
      </c>
      <c r="D80" s="34" t="s">
        <v>136</v>
      </c>
      <c r="E80" s="36" t="s">
        <v>135</v>
      </c>
      <c r="F80" s="37">
        <v>775</v>
      </c>
      <c r="G80" s="34">
        <f t="shared" si="3"/>
        <v>9300</v>
      </c>
      <c r="H80" s="37">
        <v>64.58</v>
      </c>
      <c r="I80" s="37">
        <v>38.33</v>
      </c>
      <c r="J80" s="37">
        <v>0</v>
      </c>
      <c r="K80" s="37">
        <v>0</v>
      </c>
      <c r="L80" s="43">
        <f t="shared" si="4"/>
        <v>9402.91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spans="1:24" s="33" customFormat="1" ht="24" customHeight="1" x14ac:dyDescent="0.25">
      <c r="A81" s="42">
        <v>79</v>
      </c>
      <c r="B81" s="35" t="s">
        <v>60</v>
      </c>
      <c r="C81" s="31" t="s">
        <v>6</v>
      </c>
      <c r="D81" s="34" t="s">
        <v>136</v>
      </c>
      <c r="E81" s="36" t="s">
        <v>135</v>
      </c>
      <c r="F81" s="37">
        <v>682</v>
      </c>
      <c r="G81" s="34">
        <f>682*12</f>
        <v>8184</v>
      </c>
      <c r="H81" s="37">
        <v>0</v>
      </c>
      <c r="I81" s="37">
        <v>0</v>
      </c>
      <c r="J81" s="37">
        <v>0</v>
      </c>
      <c r="K81" s="37">
        <v>0</v>
      </c>
      <c r="L81" s="43">
        <f t="shared" si="4"/>
        <v>8184</v>
      </c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spans="1:24" s="33" customFormat="1" ht="24" customHeight="1" x14ac:dyDescent="0.25">
      <c r="A82" s="42">
        <v>80</v>
      </c>
      <c r="B82" s="35" t="s">
        <v>61</v>
      </c>
      <c r="C82" s="31" t="s">
        <v>6</v>
      </c>
      <c r="D82" s="34" t="s">
        <v>136</v>
      </c>
      <c r="E82" s="36" t="s">
        <v>135</v>
      </c>
      <c r="F82" s="37">
        <v>728.5</v>
      </c>
      <c r="G82" s="34">
        <f>728.5*12</f>
        <v>8742</v>
      </c>
      <c r="H82" s="37">
        <v>0</v>
      </c>
      <c r="I82" s="37">
        <v>0</v>
      </c>
      <c r="J82" s="37">
        <v>0</v>
      </c>
      <c r="K82" s="37">
        <v>0</v>
      </c>
      <c r="L82" s="43">
        <f t="shared" si="4"/>
        <v>8742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spans="1:24" s="33" customFormat="1" ht="24" customHeight="1" x14ac:dyDescent="0.25">
      <c r="A83" s="42">
        <v>81</v>
      </c>
      <c r="B83" s="35" t="s">
        <v>50</v>
      </c>
      <c r="C83" s="31" t="s">
        <v>6</v>
      </c>
      <c r="D83" s="34" t="s">
        <v>136</v>
      </c>
      <c r="E83" s="36" t="s">
        <v>135</v>
      </c>
      <c r="F83" s="37">
        <v>728.5</v>
      </c>
      <c r="G83" s="34">
        <f>728.5*12</f>
        <v>8742</v>
      </c>
      <c r="H83" s="37">
        <v>0</v>
      </c>
      <c r="I83" s="37">
        <v>0</v>
      </c>
      <c r="J83" s="37">
        <v>0</v>
      </c>
      <c r="K83" s="37">
        <v>0</v>
      </c>
      <c r="L83" s="43">
        <f t="shared" si="4"/>
        <v>8742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spans="1:24" s="33" customFormat="1" ht="24" customHeight="1" x14ac:dyDescent="0.25">
      <c r="A84" s="42">
        <v>82</v>
      </c>
      <c r="B84" s="35" t="s">
        <v>55</v>
      </c>
      <c r="C84" s="31" t="s">
        <v>6</v>
      </c>
      <c r="D84" s="34" t="s">
        <v>136</v>
      </c>
      <c r="E84" s="36" t="s">
        <v>135</v>
      </c>
      <c r="F84" s="37">
        <v>561</v>
      </c>
      <c r="G84" s="34">
        <f>561*12</f>
        <v>6732</v>
      </c>
      <c r="H84" s="37">
        <v>0</v>
      </c>
      <c r="I84" s="37">
        <v>0</v>
      </c>
      <c r="J84" s="37">
        <v>0</v>
      </c>
      <c r="K84" s="37">
        <v>0</v>
      </c>
      <c r="L84" s="43">
        <f t="shared" si="4"/>
        <v>6732</v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spans="1:24" s="33" customFormat="1" ht="24" customHeight="1" x14ac:dyDescent="0.25">
      <c r="A85" s="42">
        <v>83</v>
      </c>
      <c r="B85" s="35" t="s">
        <v>62</v>
      </c>
      <c r="C85" s="31" t="s">
        <v>6</v>
      </c>
      <c r="D85" s="34" t="s">
        <v>136</v>
      </c>
      <c r="E85" s="36" t="s">
        <v>135</v>
      </c>
      <c r="F85" s="37">
        <v>905.13</v>
      </c>
      <c r="G85" s="34">
        <f>905.13*12</f>
        <v>10861.56</v>
      </c>
      <c r="H85" s="37">
        <v>0</v>
      </c>
      <c r="I85" s="37">
        <v>0</v>
      </c>
      <c r="J85" s="37">
        <v>0</v>
      </c>
      <c r="K85" s="37">
        <v>0</v>
      </c>
      <c r="L85" s="43">
        <f t="shared" si="4"/>
        <v>10861.56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spans="1:24" s="33" customFormat="1" ht="24" customHeight="1" x14ac:dyDescent="0.25">
      <c r="A86" s="42">
        <v>84</v>
      </c>
      <c r="B86" s="35" t="s">
        <v>41</v>
      </c>
      <c r="C86" s="31" t="s">
        <v>6</v>
      </c>
      <c r="D86" s="34" t="s">
        <v>136</v>
      </c>
      <c r="E86" s="36" t="s">
        <v>135</v>
      </c>
      <c r="F86" s="37">
        <v>775</v>
      </c>
      <c r="G86" s="34">
        <f t="shared" si="3"/>
        <v>9300</v>
      </c>
      <c r="H86" s="37">
        <v>0</v>
      </c>
      <c r="I86" s="37">
        <v>0</v>
      </c>
      <c r="J86" s="37">
        <v>0</v>
      </c>
      <c r="K86" s="37">
        <v>0</v>
      </c>
      <c r="L86" s="43">
        <f t="shared" si="4"/>
        <v>9300</v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spans="1:24" s="33" customFormat="1" ht="24" customHeight="1" x14ac:dyDescent="0.25">
      <c r="A87" s="42">
        <v>85</v>
      </c>
      <c r="B87" s="35" t="s">
        <v>44</v>
      </c>
      <c r="C87" s="31" t="s">
        <v>6</v>
      </c>
      <c r="D87" s="34" t="s">
        <v>136</v>
      </c>
      <c r="E87" s="36" t="s">
        <v>135</v>
      </c>
      <c r="F87" s="37">
        <v>728.5</v>
      </c>
      <c r="G87" s="34">
        <f>728.5*12</f>
        <v>8742</v>
      </c>
      <c r="H87" s="37">
        <v>0</v>
      </c>
      <c r="I87" s="37">
        <v>0</v>
      </c>
      <c r="J87" s="37">
        <v>0</v>
      </c>
      <c r="K87" s="37">
        <v>0</v>
      </c>
      <c r="L87" s="43">
        <f t="shared" si="4"/>
        <v>8742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spans="1:24" s="33" customFormat="1" ht="24" customHeight="1" x14ac:dyDescent="0.25">
      <c r="A88" s="42">
        <v>86</v>
      </c>
      <c r="B88" s="35" t="s">
        <v>63</v>
      </c>
      <c r="C88" s="31" t="s">
        <v>6</v>
      </c>
      <c r="D88" s="34" t="s">
        <v>136</v>
      </c>
      <c r="E88" s="36" t="s">
        <v>135</v>
      </c>
      <c r="F88" s="37">
        <v>821.5</v>
      </c>
      <c r="G88" s="34">
        <f>821.5*12</f>
        <v>9858</v>
      </c>
      <c r="H88" s="37">
        <v>0</v>
      </c>
      <c r="I88" s="37">
        <v>0</v>
      </c>
      <c r="J88" s="37">
        <v>0</v>
      </c>
      <c r="K88" s="37">
        <v>0</v>
      </c>
      <c r="L88" s="43">
        <f t="shared" si="4"/>
        <v>9858</v>
      </c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spans="1:24" s="33" customFormat="1" ht="24" customHeight="1" x14ac:dyDescent="0.25">
      <c r="A89" s="42">
        <v>87</v>
      </c>
      <c r="B89" s="35" t="s">
        <v>64</v>
      </c>
      <c r="C89" s="31" t="s">
        <v>6</v>
      </c>
      <c r="D89" s="34" t="s">
        <v>136</v>
      </c>
      <c r="E89" s="36" t="s">
        <v>135</v>
      </c>
      <c r="F89" s="37">
        <v>826.13</v>
      </c>
      <c r="G89" s="34">
        <f>826.13*12</f>
        <v>9913.56</v>
      </c>
      <c r="H89" s="37">
        <v>0</v>
      </c>
      <c r="I89" s="37">
        <v>0</v>
      </c>
      <c r="J89" s="37">
        <v>0</v>
      </c>
      <c r="K89" s="37">
        <v>0</v>
      </c>
      <c r="L89" s="43">
        <f t="shared" si="4"/>
        <v>9913.56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spans="1:24" s="33" customFormat="1" ht="24" customHeight="1" x14ac:dyDescent="0.25">
      <c r="A90" s="42">
        <v>88</v>
      </c>
      <c r="B90" s="35" t="s">
        <v>41</v>
      </c>
      <c r="C90" s="31" t="s">
        <v>6</v>
      </c>
      <c r="D90" s="34" t="s">
        <v>136</v>
      </c>
      <c r="E90" s="36" t="s">
        <v>135</v>
      </c>
      <c r="F90" s="37">
        <v>775</v>
      </c>
      <c r="G90" s="34">
        <f t="shared" si="3"/>
        <v>9300</v>
      </c>
      <c r="H90" s="37">
        <v>0</v>
      </c>
      <c r="I90" s="37">
        <v>0</v>
      </c>
      <c r="J90" s="37">
        <v>0</v>
      </c>
      <c r="K90" s="37">
        <v>0</v>
      </c>
      <c r="L90" s="43">
        <f t="shared" si="4"/>
        <v>9300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spans="1:24" s="33" customFormat="1" ht="24" customHeight="1" x14ac:dyDescent="0.25">
      <c r="A91" s="42">
        <v>89</v>
      </c>
      <c r="B91" s="35" t="s">
        <v>41</v>
      </c>
      <c r="C91" s="31" t="s">
        <v>6</v>
      </c>
      <c r="D91" s="34" t="s">
        <v>136</v>
      </c>
      <c r="E91" s="36" t="s">
        <v>135</v>
      </c>
      <c r="F91" s="37">
        <v>596</v>
      </c>
      <c r="G91" s="34">
        <f>596*12</f>
        <v>7152</v>
      </c>
      <c r="H91" s="37">
        <v>0</v>
      </c>
      <c r="I91" s="37">
        <v>0</v>
      </c>
      <c r="J91" s="37">
        <v>0</v>
      </c>
      <c r="K91" s="37">
        <v>0</v>
      </c>
      <c r="L91" s="43">
        <f t="shared" si="4"/>
        <v>7152</v>
      </c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s="33" customFormat="1" ht="24" customHeight="1" x14ac:dyDescent="0.25">
      <c r="A92" s="42">
        <v>90</v>
      </c>
      <c r="B92" s="35" t="s">
        <v>58</v>
      </c>
      <c r="C92" s="31" t="s">
        <v>6</v>
      </c>
      <c r="D92" s="34" t="s">
        <v>136</v>
      </c>
      <c r="E92" s="36" t="s">
        <v>135</v>
      </c>
      <c r="F92" s="37">
        <v>561</v>
      </c>
      <c r="G92" s="34">
        <f>561*12</f>
        <v>6732</v>
      </c>
      <c r="H92" s="37">
        <v>0</v>
      </c>
      <c r="I92" s="37">
        <v>0</v>
      </c>
      <c r="J92" s="37">
        <v>0</v>
      </c>
      <c r="K92" s="37">
        <v>0</v>
      </c>
      <c r="L92" s="43">
        <f t="shared" si="4"/>
        <v>6732</v>
      </c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s="33" customFormat="1" ht="24" customHeight="1" x14ac:dyDescent="0.25">
      <c r="A93" s="42">
        <v>91</v>
      </c>
      <c r="B93" s="35" t="s">
        <v>65</v>
      </c>
      <c r="C93" s="31" t="s">
        <v>6</v>
      </c>
      <c r="D93" s="34" t="s">
        <v>136</v>
      </c>
      <c r="E93" s="36" t="s">
        <v>135</v>
      </c>
      <c r="F93" s="37">
        <v>738</v>
      </c>
      <c r="G93" s="34">
        <f>738*12</f>
        <v>8856</v>
      </c>
      <c r="H93" s="37">
        <v>0</v>
      </c>
      <c r="I93" s="37">
        <v>0</v>
      </c>
      <c r="J93" s="37">
        <v>49.2</v>
      </c>
      <c r="K93" s="37">
        <v>0</v>
      </c>
      <c r="L93" s="43">
        <f t="shared" si="4"/>
        <v>8905.2000000000007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</row>
    <row r="94" spans="1:24" s="33" customFormat="1" ht="24" customHeight="1" x14ac:dyDescent="0.25">
      <c r="A94" s="42">
        <v>92</v>
      </c>
      <c r="B94" s="35" t="s">
        <v>66</v>
      </c>
      <c r="C94" s="31" t="s">
        <v>6</v>
      </c>
      <c r="D94" s="34" t="s">
        <v>136</v>
      </c>
      <c r="E94" s="36" t="s">
        <v>135</v>
      </c>
      <c r="F94" s="37">
        <v>614</v>
      </c>
      <c r="G94" s="34">
        <f>614*12</f>
        <v>7368</v>
      </c>
      <c r="H94" s="37">
        <v>0</v>
      </c>
      <c r="I94" s="37">
        <v>0</v>
      </c>
      <c r="J94" s="37">
        <v>81.92</v>
      </c>
      <c r="K94" s="37">
        <v>0</v>
      </c>
      <c r="L94" s="43">
        <f t="shared" si="4"/>
        <v>7449.92</v>
      </c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</row>
    <row r="95" spans="1:24" s="33" customFormat="1" ht="24" customHeight="1" x14ac:dyDescent="0.25">
      <c r="A95" s="42">
        <v>93</v>
      </c>
      <c r="B95" s="35" t="s">
        <v>67</v>
      </c>
      <c r="C95" s="31" t="s">
        <v>6</v>
      </c>
      <c r="D95" s="34" t="s">
        <v>136</v>
      </c>
      <c r="E95" s="36" t="s">
        <v>135</v>
      </c>
      <c r="F95" s="37">
        <v>614</v>
      </c>
      <c r="G95" s="34">
        <f>614*12</f>
        <v>7368</v>
      </c>
      <c r="H95" s="37">
        <v>0</v>
      </c>
      <c r="I95" s="37">
        <v>0</v>
      </c>
      <c r="J95" s="37">
        <v>204.8</v>
      </c>
      <c r="K95" s="37">
        <v>0</v>
      </c>
      <c r="L95" s="43">
        <f t="shared" si="4"/>
        <v>7572.8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</row>
    <row r="96" spans="1:24" s="33" customFormat="1" ht="24" customHeight="1" x14ac:dyDescent="0.25">
      <c r="A96" s="42">
        <v>94</v>
      </c>
      <c r="B96" s="35" t="s">
        <v>68</v>
      </c>
      <c r="C96" s="31" t="s">
        <v>6</v>
      </c>
      <c r="D96" s="34" t="s">
        <v>136</v>
      </c>
      <c r="E96" s="36" t="s">
        <v>135</v>
      </c>
      <c r="F96" s="37">
        <v>738</v>
      </c>
      <c r="G96" s="34">
        <f>738*12</f>
        <v>8856</v>
      </c>
      <c r="H96" s="37">
        <v>0</v>
      </c>
      <c r="I96" s="37">
        <v>0</v>
      </c>
      <c r="J96" s="37">
        <v>0</v>
      </c>
      <c r="K96" s="37">
        <v>0</v>
      </c>
      <c r="L96" s="43">
        <f t="shared" si="4"/>
        <v>8856</v>
      </c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 s="33" customFormat="1" ht="24" customHeight="1" x14ac:dyDescent="0.25">
      <c r="A97" s="42">
        <v>95</v>
      </c>
      <c r="B97" s="35" t="s">
        <v>41</v>
      </c>
      <c r="C97" s="31" t="s">
        <v>6</v>
      </c>
      <c r="D97" s="34" t="s">
        <v>136</v>
      </c>
      <c r="E97" s="36" t="s">
        <v>135</v>
      </c>
      <c r="F97" s="37">
        <v>775</v>
      </c>
      <c r="G97" s="34">
        <f t="shared" si="3"/>
        <v>9300</v>
      </c>
      <c r="H97" s="37">
        <v>0</v>
      </c>
      <c r="I97" s="37">
        <v>0</v>
      </c>
      <c r="J97" s="37">
        <v>0</v>
      </c>
      <c r="K97" s="37">
        <v>0</v>
      </c>
      <c r="L97" s="43">
        <f t="shared" si="4"/>
        <v>9300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</row>
    <row r="98" spans="1:24" s="33" customFormat="1" ht="24" customHeight="1" x14ac:dyDescent="0.25">
      <c r="A98" s="42">
        <v>96</v>
      </c>
      <c r="B98" s="35" t="s">
        <v>63</v>
      </c>
      <c r="C98" s="31" t="s">
        <v>6</v>
      </c>
      <c r="D98" s="34" t="s">
        <v>136</v>
      </c>
      <c r="E98" s="36" t="s">
        <v>135</v>
      </c>
      <c r="F98" s="37">
        <v>738</v>
      </c>
      <c r="G98" s="34">
        <f>738*12</f>
        <v>8856</v>
      </c>
      <c r="H98" s="37">
        <v>0</v>
      </c>
      <c r="I98" s="37">
        <v>0</v>
      </c>
      <c r="J98" s="37">
        <v>0</v>
      </c>
      <c r="K98" s="37">
        <v>0</v>
      </c>
      <c r="L98" s="43">
        <f t="shared" si="4"/>
        <v>8856</v>
      </c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</row>
    <row r="99" spans="1:24" s="33" customFormat="1" ht="24" customHeight="1" x14ac:dyDescent="0.25">
      <c r="A99" s="42">
        <v>97</v>
      </c>
      <c r="B99" s="35" t="s">
        <v>69</v>
      </c>
      <c r="C99" s="31" t="s">
        <v>6</v>
      </c>
      <c r="D99" s="34" t="s">
        <v>136</v>
      </c>
      <c r="E99" s="36" t="s">
        <v>135</v>
      </c>
      <c r="F99" s="37">
        <v>738</v>
      </c>
      <c r="G99" s="34">
        <f>738*12</f>
        <v>8856</v>
      </c>
      <c r="H99" s="37">
        <v>0</v>
      </c>
      <c r="I99" s="37">
        <v>0</v>
      </c>
      <c r="J99" s="37">
        <v>0</v>
      </c>
      <c r="K99" s="37">
        <v>0</v>
      </c>
      <c r="L99" s="43">
        <f t="shared" si="4"/>
        <v>8856</v>
      </c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</row>
    <row r="100" spans="1:24" s="33" customFormat="1" ht="24" customHeight="1" x14ac:dyDescent="0.25">
      <c r="A100" s="42">
        <v>98</v>
      </c>
      <c r="B100" s="35" t="s">
        <v>41</v>
      </c>
      <c r="C100" s="31" t="s">
        <v>6</v>
      </c>
      <c r="D100" s="34" t="s">
        <v>136</v>
      </c>
      <c r="E100" s="36" t="s">
        <v>135</v>
      </c>
      <c r="F100" s="37">
        <v>596</v>
      </c>
      <c r="G100" s="34">
        <f>596*12</f>
        <v>7152</v>
      </c>
      <c r="H100" s="37">
        <v>0</v>
      </c>
      <c r="I100" s="37">
        <v>0</v>
      </c>
      <c r="J100" s="37">
        <v>0</v>
      </c>
      <c r="K100" s="37">
        <v>0</v>
      </c>
      <c r="L100" s="43">
        <f t="shared" si="4"/>
        <v>7152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</row>
    <row r="101" spans="1:24" s="33" customFormat="1" ht="24" customHeight="1" x14ac:dyDescent="0.25">
      <c r="A101" s="42">
        <v>99</v>
      </c>
      <c r="B101" s="35" t="s">
        <v>70</v>
      </c>
      <c r="C101" s="31" t="s">
        <v>6</v>
      </c>
      <c r="D101" s="34" t="s">
        <v>136</v>
      </c>
      <c r="E101" s="36" t="s">
        <v>135</v>
      </c>
      <c r="F101" s="37">
        <v>561</v>
      </c>
      <c r="G101" s="34">
        <f>561*12</f>
        <v>6732</v>
      </c>
      <c r="H101" s="37">
        <v>0</v>
      </c>
      <c r="I101" s="37">
        <v>0</v>
      </c>
      <c r="J101" s="37">
        <v>0</v>
      </c>
      <c r="K101" s="37">
        <v>0</v>
      </c>
      <c r="L101" s="43">
        <f t="shared" si="4"/>
        <v>6732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</row>
    <row r="102" spans="1:24" s="33" customFormat="1" ht="24" customHeight="1" x14ac:dyDescent="0.25">
      <c r="A102" s="42">
        <v>100</v>
      </c>
      <c r="B102" s="35" t="s">
        <v>68</v>
      </c>
      <c r="C102" s="31" t="s">
        <v>6</v>
      </c>
      <c r="D102" s="34" t="s">
        <v>136</v>
      </c>
      <c r="E102" s="36" t="s">
        <v>135</v>
      </c>
      <c r="F102" s="37">
        <v>738</v>
      </c>
      <c r="G102" s="34">
        <f>738*12</f>
        <v>8856</v>
      </c>
      <c r="H102" s="37">
        <v>0</v>
      </c>
      <c r="I102" s="37">
        <v>0</v>
      </c>
      <c r="J102" s="37">
        <v>0</v>
      </c>
      <c r="K102" s="37">
        <v>0</v>
      </c>
      <c r="L102" s="43">
        <f t="shared" si="4"/>
        <v>8856</v>
      </c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</row>
    <row r="103" spans="1:24" s="33" customFormat="1" ht="24" customHeight="1" x14ac:dyDescent="0.25">
      <c r="A103" s="42">
        <v>101</v>
      </c>
      <c r="B103" s="35" t="s">
        <v>64</v>
      </c>
      <c r="C103" s="31" t="s">
        <v>6</v>
      </c>
      <c r="D103" s="34" t="s">
        <v>136</v>
      </c>
      <c r="E103" s="36" t="s">
        <v>135</v>
      </c>
      <c r="F103" s="38">
        <v>1035.53</v>
      </c>
      <c r="G103" s="34">
        <f>1035.53*12</f>
        <v>12426.36</v>
      </c>
      <c r="H103" s="37">
        <v>0</v>
      </c>
      <c r="I103" s="37">
        <v>0</v>
      </c>
      <c r="J103" s="37">
        <v>345.2</v>
      </c>
      <c r="K103" s="37">
        <v>0</v>
      </c>
      <c r="L103" s="43">
        <f t="shared" si="4"/>
        <v>12771.560000000001</v>
      </c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</row>
    <row r="104" spans="1:24" s="33" customFormat="1" ht="24" customHeight="1" x14ac:dyDescent="0.25">
      <c r="A104" s="42">
        <v>102</v>
      </c>
      <c r="B104" s="35" t="s">
        <v>71</v>
      </c>
      <c r="C104" s="31" t="s">
        <v>6</v>
      </c>
      <c r="D104" s="34" t="s">
        <v>136</v>
      </c>
      <c r="E104" s="36" t="s">
        <v>135</v>
      </c>
      <c r="F104" s="37">
        <v>561</v>
      </c>
      <c r="G104" s="34">
        <f>561*12</f>
        <v>6732</v>
      </c>
      <c r="H104" s="37">
        <v>0</v>
      </c>
      <c r="I104" s="37">
        <v>0</v>
      </c>
      <c r="J104" s="37">
        <v>112.32</v>
      </c>
      <c r="K104" s="37">
        <v>0</v>
      </c>
      <c r="L104" s="43">
        <f t="shared" si="4"/>
        <v>6844.32</v>
      </c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</row>
    <row r="105" spans="1:24" s="33" customFormat="1" ht="24" customHeight="1" x14ac:dyDescent="0.25">
      <c r="A105" s="42">
        <v>103</v>
      </c>
      <c r="B105" s="35" t="s">
        <v>72</v>
      </c>
      <c r="C105" s="31" t="s">
        <v>6</v>
      </c>
      <c r="D105" s="34" t="s">
        <v>136</v>
      </c>
      <c r="E105" s="36" t="s">
        <v>135</v>
      </c>
      <c r="F105" s="37">
        <v>821.5</v>
      </c>
      <c r="G105" s="34">
        <f>821.5*12</f>
        <v>9858</v>
      </c>
      <c r="H105" s="37">
        <v>0</v>
      </c>
      <c r="I105" s="37">
        <v>0</v>
      </c>
      <c r="J105" s="37">
        <v>0</v>
      </c>
      <c r="K105" s="37">
        <v>0</v>
      </c>
      <c r="L105" s="43">
        <f t="shared" si="4"/>
        <v>9858</v>
      </c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</row>
    <row r="106" spans="1:24" s="33" customFormat="1" ht="24" customHeight="1" x14ac:dyDescent="0.25">
      <c r="A106" s="42">
        <v>104</v>
      </c>
      <c r="B106" s="35" t="s">
        <v>73</v>
      </c>
      <c r="C106" s="31" t="s">
        <v>6</v>
      </c>
      <c r="D106" s="34" t="s">
        <v>136</v>
      </c>
      <c r="E106" s="36" t="s">
        <v>135</v>
      </c>
      <c r="F106" s="37">
        <v>561</v>
      </c>
      <c r="G106" s="34">
        <f>561*12</f>
        <v>6732</v>
      </c>
      <c r="H106" s="37">
        <v>46.75</v>
      </c>
      <c r="I106" s="37">
        <v>38.33</v>
      </c>
      <c r="J106" s="37">
        <v>0</v>
      </c>
      <c r="K106" s="37">
        <v>0</v>
      </c>
      <c r="L106" s="43">
        <f t="shared" si="4"/>
        <v>6817.08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</row>
    <row r="107" spans="1:24" s="33" customFormat="1" ht="24" customHeight="1" x14ac:dyDescent="0.25">
      <c r="A107" s="42">
        <v>105</v>
      </c>
      <c r="B107" s="35" t="s">
        <v>74</v>
      </c>
      <c r="C107" s="31" t="s">
        <v>6</v>
      </c>
      <c r="D107" s="34" t="s">
        <v>136</v>
      </c>
      <c r="E107" s="36" t="s">
        <v>135</v>
      </c>
      <c r="F107" s="37">
        <v>826</v>
      </c>
      <c r="G107" s="34">
        <f>826*12</f>
        <v>9912</v>
      </c>
      <c r="H107" s="37">
        <v>0</v>
      </c>
      <c r="I107" s="37">
        <v>0</v>
      </c>
      <c r="J107" s="37">
        <v>165.12</v>
      </c>
      <c r="K107" s="37">
        <v>0</v>
      </c>
      <c r="L107" s="43">
        <f t="shared" si="4"/>
        <v>10077.120000000001</v>
      </c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</row>
    <row r="108" spans="1:24" s="33" customFormat="1" ht="24" customHeight="1" x14ac:dyDescent="0.25">
      <c r="A108" s="42">
        <v>106</v>
      </c>
      <c r="B108" s="35" t="s">
        <v>72</v>
      </c>
      <c r="C108" s="31" t="s">
        <v>6</v>
      </c>
      <c r="D108" s="34" t="s">
        <v>136</v>
      </c>
      <c r="E108" s="36" t="s">
        <v>135</v>
      </c>
      <c r="F108" s="37">
        <v>738</v>
      </c>
      <c r="G108" s="34">
        <f>738*12</f>
        <v>8856</v>
      </c>
      <c r="H108" s="37">
        <v>0</v>
      </c>
      <c r="I108" s="37">
        <v>0</v>
      </c>
      <c r="J108" s="37">
        <v>49.2</v>
      </c>
      <c r="K108" s="37">
        <v>0</v>
      </c>
      <c r="L108" s="43">
        <f t="shared" si="4"/>
        <v>8905.2000000000007</v>
      </c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</row>
    <row r="109" spans="1:24" s="33" customFormat="1" ht="24" customHeight="1" x14ac:dyDescent="0.25">
      <c r="A109" s="42">
        <v>107</v>
      </c>
      <c r="B109" s="35" t="s">
        <v>41</v>
      </c>
      <c r="C109" s="31" t="s">
        <v>6</v>
      </c>
      <c r="D109" s="34" t="s">
        <v>136</v>
      </c>
      <c r="E109" s="36" t="s">
        <v>135</v>
      </c>
      <c r="F109" s="37">
        <v>614</v>
      </c>
      <c r="G109" s="34">
        <f>614*12</f>
        <v>7368</v>
      </c>
      <c r="H109" s="37">
        <v>0</v>
      </c>
      <c r="I109" s="37">
        <v>0</v>
      </c>
      <c r="J109" s="37">
        <v>40.96</v>
      </c>
      <c r="K109" s="37">
        <v>0</v>
      </c>
      <c r="L109" s="43">
        <f t="shared" si="4"/>
        <v>7408.96</v>
      </c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</row>
    <row r="110" spans="1:24" s="33" customFormat="1" ht="24" customHeight="1" x14ac:dyDescent="0.25">
      <c r="A110" s="42">
        <v>108</v>
      </c>
      <c r="B110" s="35" t="s">
        <v>69</v>
      </c>
      <c r="C110" s="31" t="s">
        <v>6</v>
      </c>
      <c r="D110" s="34" t="s">
        <v>136</v>
      </c>
      <c r="E110" s="36" t="s">
        <v>135</v>
      </c>
      <c r="F110" s="37">
        <v>738</v>
      </c>
      <c r="G110" s="34">
        <f>738*12</f>
        <v>8856</v>
      </c>
      <c r="H110" s="37">
        <v>0</v>
      </c>
      <c r="I110" s="37">
        <v>0</v>
      </c>
      <c r="J110" s="37">
        <v>49.2</v>
      </c>
      <c r="K110" s="37">
        <v>0</v>
      </c>
      <c r="L110" s="43">
        <f t="shared" si="4"/>
        <v>8905.2000000000007</v>
      </c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</row>
    <row r="111" spans="1:24" s="33" customFormat="1" ht="24" customHeight="1" x14ac:dyDescent="0.25">
      <c r="A111" s="42">
        <v>109</v>
      </c>
      <c r="B111" s="35" t="s">
        <v>75</v>
      </c>
      <c r="C111" s="31" t="s">
        <v>6</v>
      </c>
      <c r="D111" s="34" t="s">
        <v>136</v>
      </c>
      <c r="E111" s="36" t="s">
        <v>135</v>
      </c>
      <c r="F111" s="37">
        <v>561</v>
      </c>
      <c r="G111" s="34">
        <f>561*12</f>
        <v>6732</v>
      </c>
      <c r="H111" s="37">
        <v>0</v>
      </c>
      <c r="I111" s="37">
        <v>0</v>
      </c>
      <c r="J111" s="37">
        <v>0</v>
      </c>
      <c r="K111" s="37">
        <v>0</v>
      </c>
      <c r="L111" s="43">
        <f t="shared" si="4"/>
        <v>6732</v>
      </c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</row>
    <row r="112" spans="1:24" s="33" customFormat="1" ht="24" customHeight="1" x14ac:dyDescent="0.25">
      <c r="A112" s="42">
        <v>110</v>
      </c>
      <c r="B112" s="35" t="s">
        <v>76</v>
      </c>
      <c r="C112" s="31" t="s">
        <v>6</v>
      </c>
      <c r="D112" s="34" t="s">
        <v>136</v>
      </c>
      <c r="E112" s="36" t="s">
        <v>135</v>
      </c>
      <c r="F112" s="37">
        <v>578</v>
      </c>
      <c r="G112" s="34">
        <f>578*12</f>
        <v>6936</v>
      </c>
      <c r="H112" s="37">
        <v>0</v>
      </c>
      <c r="I112" s="37">
        <v>0</v>
      </c>
      <c r="J112" s="37">
        <v>0</v>
      </c>
      <c r="K112" s="37">
        <v>0</v>
      </c>
      <c r="L112" s="43">
        <f t="shared" si="4"/>
        <v>6936</v>
      </c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</row>
    <row r="113" spans="1:24" s="33" customFormat="1" ht="24" customHeight="1" x14ac:dyDescent="0.25">
      <c r="A113" s="42">
        <v>111</v>
      </c>
      <c r="B113" s="35" t="s">
        <v>77</v>
      </c>
      <c r="C113" s="31" t="s">
        <v>6</v>
      </c>
      <c r="D113" s="34" t="s">
        <v>136</v>
      </c>
      <c r="E113" s="36" t="s">
        <v>135</v>
      </c>
      <c r="F113" s="37">
        <v>561</v>
      </c>
      <c r="G113" s="34">
        <f>561*12</f>
        <v>6732</v>
      </c>
      <c r="H113" s="37">
        <v>0</v>
      </c>
      <c r="I113" s="37">
        <v>0</v>
      </c>
      <c r="J113" s="37">
        <v>0</v>
      </c>
      <c r="K113" s="37">
        <v>0</v>
      </c>
      <c r="L113" s="43">
        <f t="shared" si="4"/>
        <v>6732</v>
      </c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</row>
    <row r="114" spans="1:24" s="33" customFormat="1" ht="24" customHeight="1" x14ac:dyDescent="0.25">
      <c r="A114" s="42">
        <v>112</v>
      </c>
      <c r="B114" s="35" t="s">
        <v>66</v>
      </c>
      <c r="C114" s="31" t="s">
        <v>6</v>
      </c>
      <c r="D114" s="34" t="s">
        <v>136</v>
      </c>
      <c r="E114" s="36" t="s">
        <v>135</v>
      </c>
      <c r="F114" s="37">
        <v>614</v>
      </c>
      <c r="G114" s="34">
        <f>614*12</f>
        <v>7368</v>
      </c>
      <c r="H114" s="37">
        <v>0</v>
      </c>
      <c r="I114" s="37">
        <v>0</v>
      </c>
      <c r="J114" s="37">
        <v>0</v>
      </c>
      <c r="K114" s="37">
        <v>0</v>
      </c>
      <c r="L114" s="43">
        <f t="shared" si="4"/>
        <v>7368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</row>
    <row r="115" spans="1:24" s="33" customFormat="1" ht="24" customHeight="1" x14ac:dyDescent="0.25">
      <c r="A115" s="42">
        <v>113</v>
      </c>
      <c r="B115" s="35" t="s">
        <v>78</v>
      </c>
      <c r="C115" s="31" t="s">
        <v>6</v>
      </c>
      <c r="D115" s="34" t="s">
        <v>136</v>
      </c>
      <c r="E115" s="36" t="s">
        <v>135</v>
      </c>
      <c r="F115" s="37">
        <v>614</v>
      </c>
      <c r="G115" s="34">
        <f>614*12</f>
        <v>7368</v>
      </c>
      <c r="H115" s="37">
        <v>0</v>
      </c>
      <c r="I115" s="37">
        <v>0</v>
      </c>
      <c r="J115" s="37">
        <v>0</v>
      </c>
      <c r="K115" s="37">
        <v>0</v>
      </c>
      <c r="L115" s="43">
        <f t="shared" si="4"/>
        <v>7368</v>
      </c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</row>
    <row r="116" spans="1:24" s="33" customFormat="1" ht="24" customHeight="1" x14ac:dyDescent="0.25">
      <c r="A116" s="42">
        <v>114</v>
      </c>
      <c r="B116" s="35" t="s">
        <v>58</v>
      </c>
      <c r="C116" s="31" t="s">
        <v>6</v>
      </c>
      <c r="D116" s="34" t="s">
        <v>136</v>
      </c>
      <c r="E116" s="36" t="s">
        <v>135</v>
      </c>
      <c r="F116" s="37">
        <v>561</v>
      </c>
      <c r="G116" s="34">
        <f>561*12</f>
        <v>6732</v>
      </c>
      <c r="H116" s="37">
        <v>0</v>
      </c>
      <c r="I116" s="37">
        <v>0</v>
      </c>
      <c r="J116" s="37">
        <v>0</v>
      </c>
      <c r="K116" s="37">
        <v>0</v>
      </c>
      <c r="L116" s="43">
        <f t="shared" si="4"/>
        <v>6732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</row>
    <row r="117" spans="1:24" s="33" customFormat="1" ht="24" customHeight="1" x14ac:dyDescent="0.25">
      <c r="A117" s="42">
        <v>115</v>
      </c>
      <c r="B117" s="35" t="s">
        <v>68</v>
      </c>
      <c r="C117" s="31" t="s">
        <v>6</v>
      </c>
      <c r="D117" s="34" t="s">
        <v>136</v>
      </c>
      <c r="E117" s="36" t="s">
        <v>135</v>
      </c>
      <c r="F117" s="37">
        <v>738</v>
      </c>
      <c r="G117" s="34">
        <f>738*12</f>
        <v>8856</v>
      </c>
      <c r="H117" s="37">
        <v>0</v>
      </c>
      <c r="I117" s="37">
        <v>0</v>
      </c>
      <c r="J117" s="37">
        <v>49.2</v>
      </c>
      <c r="K117" s="37">
        <v>0</v>
      </c>
      <c r="L117" s="43">
        <f t="shared" si="4"/>
        <v>8905.2000000000007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</row>
    <row r="118" spans="1:24" s="33" customFormat="1" ht="24" customHeight="1" x14ac:dyDescent="0.25">
      <c r="A118" s="42">
        <v>116</v>
      </c>
      <c r="B118" s="35" t="s">
        <v>79</v>
      </c>
      <c r="C118" s="31" t="s">
        <v>6</v>
      </c>
      <c r="D118" s="34" t="s">
        <v>136</v>
      </c>
      <c r="E118" s="36" t="s">
        <v>135</v>
      </c>
      <c r="F118" s="37">
        <v>561</v>
      </c>
      <c r="G118" s="34">
        <f>561*12</f>
        <v>6732</v>
      </c>
      <c r="H118" s="37">
        <v>0</v>
      </c>
      <c r="I118" s="37">
        <v>0</v>
      </c>
      <c r="J118" s="37">
        <v>187.2</v>
      </c>
      <c r="K118" s="37">
        <v>0</v>
      </c>
      <c r="L118" s="43">
        <f t="shared" si="4"/>
        <v>6919.2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</row>
    <row r="119" spans="1:24" s="33" customFormat="1" ht="24" customHeight="1" x14ac:dyDescent="0.25">
      <c r="A119" s="42">
        <v>117</v>
      </c>
      <c r="B119" s="35" t="s">
        <v>80</v>
      </c>
      <c r="C119" s="31" t="s">
        <v>6</v>
      </c>
      <c r="D119" s="34" t="s">
        <v>136</v>
      </c>
      <c r="E119" s="36" t="s">
        <v>135</v>
      </c>
      <c r="F119" s="37">
        <v>561</v>
      </c>
      <c r="G119" s="34">
        <f>561*12</f>
        <v>6732</v>
      </c>
      <c r="H119" s="37">
        <v>46.75</v>
      </c>
      <c r="I119" s="37">
        <v>38.33</v>
      </c>
      <c r="J119" s="37">
        <v>0</v>
      </c>
      <c r="K119" s="37">
        <v>0</v>
      </c>
      <c r="L119" s="43">
        <f t="shared" si="4"/>
        <v>6817.08</v>
      </c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</row>
    <row r="120" spans="1:24" s="33" customFormat="1" ht="24" customHeight="1" x14ac:dyDescent="0.25">
      <c r="A120" s="42">
        <v>118</v>
      </c>
      <c r="B120" s="35" t="s">
        <v>41</v>
      </c>
      <c r="C120" s="31" t="s">
        <v>6</v>
      </c>
      <c r="D120" s="34" t="s">
        <v>136</v>
      </c>
      <c r="E120" s="36" t="s">
        <v>135</v>
      </c>
      <c r="F120" s="37">
        <v>907.33</v>
      </c>
      <c r="G120" s="34">
        <f>907.33*12</f>
        <v>10887.960000000001</v>
      </c>
      <c r="H120" s="37">
        <v>0</v>
      </c>
      <c r="I120" s="37">
        <v>0</v>
      </c>
      <c r="J120" s="37">
        <v>287.27999999999997</v>
      </c>
      <c r="K120" s="37">
        <v>0</v>
      </c>
      <c r="L120" s="43">
        <f t="shared" si="4"/>
        <v>11175.240000000002</v>
      </c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</row>
    <row r="121" spans="1:24" s="33" customFormat="1" ht="24" customHeight="1" x14ac:dyDescent="0.25">
      <c r="A121" s="42">
        <v>119</v>
      </c>
      <c r="B121" s="35" t="s">
        <v>81</v>
      </c>
      <c r="C121" s="31" t="s">
        <v>6</v>
      </c>
      <c r="D121" s="34" t="s">
        <v>136</v>
      </c>
      <c r="E121" s="36" t="s">
        <v>135</v>
      </c>
      <c r="F121" s="37">
        <v>738</v>
      </c>
      <c r="G121" s="34">
        <f>738*12</f>
        <v>8856</v>
      </c>
      <c r="H121" s="37">
        <v>0</v>
      </c>
      <c r="I121" s="37">
        <v>0</v>
      </c>
      <c r="J121" s="37">
        <v>0</v>
      </c>
      <c r="K121" s="37">
        <v>0</v>
      </c>
      <c r="L121" s="43">
        <f t="shared" si="4"/>
        <v>8856</v>
      </c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</row>
    <row r="122" spans="1:24" s="33" customFormat="1" ht="24" customHeight="1" x14ac:dyDescent="0.25">
      <c r="A122" s="42">
        <v>120</v>
      </c>
      <c r="B122" s="35" t="s">
        <v>82</v>
      </c>
      <c r="C122" s="31" t="s">
        <v>6</v>
      </c>
      <c r="D122" s="34" t="s">
        <v>136</v>
      </c>
      <c r="E122" s="36" t="s">
        <v>135</v>
      </c>
      <c r="F122" s="37">
        <v>561</v>
      </c>
      <c r="G122" s="34">
        <f>561*12</f>
        <v>6732</v>
      </c>
      <c r="H122" s="37">
        <v>0</v>
      </c>
      <c r="I122" s="37">
        <v>0</v>
      </c>
      <c r="J122" s="37">
        <v>0</v>
      </c>
      <c r="K122" s="37">
        <v>0</v>
      </c>
      <c r="L122" s="43">
        <f t="shared" si="4"/>
        <v>6732</v>
      </c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</row>
    <row r="123" spans="1:24" s="33" customFormat="1" ht="24" customHeight="1" x14ac:dyDescent="0.25">
      <c r="A123" s="42">
        <v>121</v>
      </c>
      <c r="B123" s="35" t="s">
        <v>58</v>
      </c>
      <c r="C123" s="31" t="s">
        <v>6</v>
      </c>
      <c r="D123" s="34" t="s">
        <v>136</v>
      </c>
      <c r="E123" s="36" t="s">
        <v>135</v>
      </c>
      <c r="F123" s="37">
        <v>775</v>
      </c>
      <c r="G123" s="34">
        <f t="shared" si="3"/>
        <v>9300</v>
      </c>
      <c r="H123" s="37">
        <v>0</v>
      </c>
      <c r="I123" s="37">
        <v>0</v>
      </c>
      <c r="J123" s="37">
        <v>0</v>
      </c>
      <c r="K123" s="37">
        <v>0</v>
      </c>
      <c r="L123" s="43">
        <f t="shared" si="4"/>
        <v>9300</v>
      </c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s="33" customFormat="1" ht="24" customHeight="1" x14ac:dyDescent="0.25">
      <c r="A124" s="42">
        <v>122</v>
      </c>
      <c r="B124" s="35" t="s">
        <v>83</v>
      </c>
      <c r="C124" s="31" t="s">
        <v>6</v>
      </c>
      <c r="D124" s="34" t="s">
        <v>136</v>
      </c>
      <c r="E124" s="36" t="s">
        <v>135</v>
      </c>
      <c r="F124" s="37">
        <v>596</v>
      </c>
      <c r="G124" s="34">
        <f>596*12</f>
        <v>7152</v>
      </c>
      <c r="H124" s="37">
        <v>0</v>
      </c>
      <c r="I124" s="37">
        <v>0</v>
      </c>
      <c r="J124" s="37">
        <v>0</v>
      </c>
      <c r="K124" s="37">
        <v>0</v>
      </c>
      <c r="L124" s="43">
        <f t="shared" si="4"/>
        <v>7152</v>
      </c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s="33" customFormat="1" ht="24" customHeight="1" x14ac:dyDescent="0.25">
      <c r="A125" s="42">
        <v>123</v>
      </c>
      <c r="B125" s="35" t="s">
        <v>58</v>
      </c>
      <c r="C125" s="31" t="s">
        <v>6</v>
      </c>
      <c r="D125" s="34" t="s">
        <v>136</v>
      </c>
      <c r="E125" s="36" t="s">
        <v>135</v>
      </c>
      <c r="F125" s="37">
        <v>561</v>
      </c>
      <c r="G125" s="34">
        <f>561*12</f>
        <v>6732</v>
      </c>
      <c r="H125" s="37">
        <v>0</v>
      </c>
      <c r="I125" s="37">
        <v>0</v>
      </c>
      <c r="J125" s="37">
        <v>0</v>
      </c>
      <c r="K125" s="37">
        <v>0</v>
      </c>
      <c r="L125" s="43">
        <f t="shared" si="4"/>
        <v>6732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</row>
    <row r="126" spans="1:24" s="33" customFormat="1" ht="24" customHeight="1" x14ac:dyDescent="0.25">
      <c r="A126" s="42">
        <v>124</v>
      </c>
      <c r="B126" s="35" t="s">
        <v>68</v>
      </c>
      <c r="C126" s="31" t="s">
        <v>6</v>
      </c>
      <c r="D126" s="34" t="s">
        <v>136</v>
      </c>
      <c r="E126" s="36" t="s">
        <v>135</v>
      </c>
      <c r="F126" s="37">
        <v>738</v>
      </c>
      <c r="G126" s="34">
        <f>738*12</f>
        <v>8856</v>
      </c>
      <c r="H126" s="37">
        <v>0</v>
      </c>
      <c r="I126" s="37">
        <v>0</v>
      </c>
      <c r="J126" s="37">
        <v>0</v>
      </c>
      <c r="K126" s="37">
        <v>0</v>
      </c>
      <c r="L126" s="43">
        <f t="shared" si="4"/>
        <v>8856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</row>
    <row r="127" spans="1:24" s="33" customFormat="1" ht="24" customHeight="1" x14ac:dyDescent="0.25">
      <c r="A127" s="42">
        <v>125</v>
      </c>
      <c r="B127" s="35" t="s">
        <v>63</v>
      </c>
      <c r="C127" s="31" t="s">
        <v>6</v>
      </c>
      <c r="D127" s="34" t="s">
        <v>136</v>
      </c>
      <c r="E127" s="36" t="s">
        <v>135</v>
      </c>
      <c r="F127" s="37">
        <v>821.5</v>
      </c>
      <c r="G127" s="34">
        <f>821.5*12</f>
        <v>9858</v>
      </c>
      <c r="H127" s="37">
        <v>0</v>
      </c>
      <c r="I127" s="37">
        <v>0</v>
      </c>
      <c r="J127" s="37">
        <v>0</v>
      </c>
      <c r="K127" s="37">
        <v>0</v>
      </c>
      <c r="L127" s="43">
        <f t="shared" si="4"/>
        <v>9858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</row>
    <row r="128" spans="1:24" s="33" customFormat="1" ht="24" customHeight="1" x14ac:dyDescent="0.25">
      <c r="A128" s="42">
        <v>126</v>
      </c>
      <c r="B128" s="35" t="s">
        <v>84</v>
      </c>
      <c r="C128" s="31" t="s">
        <v>6</v>
      </c>
      <c r="D128" s="34" t="s">
        <v>136</v>
      </c>
      <c r="E128" s="36" t="s">
        <v>135</v>
      </c>
      <c r="F128" s="37">
        <v>821.5</v>
      </c>
      <c r="G128" s="34">
        <f>821.5*12</f>
        <v>9858</v>
      </c>
      <c r="H128" s="37">
        <v>0</v>
      </c>
      <c r="I128" s="37">
        <v>0</v>
      </c>
      <c r="J128" s="37">
        <v>0</v>
      </c>
      <c r="K128" s="37">
        <v>0</v>
      </c>
      <c r="L128" s="43">
        <f t="shared" si="4"/>
        <v>9858</v>
      </c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</row>
    <row r="129" spans="1:24" s="33" customFormat="1" ht="24" customHeight="1" x14ac:dyDescent="0.25">
      <c r="A129" s="42">
        <v>127</v>
      </c>
      <c r="B129" s="35" t="s">
        <v>85</v>
      </c>
      <c r="C129" s="31" t="s">
        <v>6</v>
      </c>
      <c r="D129" s="34" t="s">
        <v>136</v>
      </c>
      <c r="E129" s="36" t="s">
        <v>135</v>
      </c>
      <c r="F129" s="37">
        <v>614</v>
      </c>
      <c r="G129" s="34">
        <f>614*12</f>
        <v>7368</v>
      </c>
      <c r="H129" s="37">
        <v>0</v>
      </c>
      <c r="I129" s="37">
        <v>0</v>
      </c>
      <c r="J129" s="37">
        <v>0</v>
      </c>
      <c r="K129" s="37">
        <v>0</v>
      </c>
      <c r="L129" s="43">
        <f t="shared" si="4"/>
        <v>7368</v>
      </c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</row>
    <row r="130" spans="1:24" s="33" customFormat="1" ht="24" customHeight="1" x14ac:dyDescent="0.25">
      <c r="A130" s="42">
        <v>128</v>
      </c>
      <c r="B130" s="35" t="s">
        <v>45</v>
      </c>
      <c r="C130" s="31" t="s">
        <v>6</v>
      </c>
      <c r="D130" s="34" t="s">
        <v>136</v>
      </c>
      <c r="E130" s="36" t="s">
        <v>135</v>
      </c>
      <c r="F130" s="37">
        <v>738</v>
      </c>
      <c r="G130" s="34">
        <f>738*12</f>
        <v>8856</v>
      </c>
      <c r="H130" s="37">
        <v>0</v>
      </c>
      <c r="I130" s="37">
        <v>0</v>
      </c>
      <c r="J130" s="37">
        <v>0</v>
      </c>
      <c r="K130" s="37">
        <v>0</v>
      </c>
      <c r="L130" s="43">
        <f t="shared" si="4"/>
        <v>8856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</row>
    <row r="131" spans="1:24" s="33" customFormat="1" ht="24" customHeight="1" x14ac:dyDescent="0.25">
      <c r="A131" s="42">
        <v>129</v>
      </c>
      <c r="B131" s="35" t="s">
        <v>86</v>
      </c>
      <c r="C131" s="31" t="s">
        <v>6</v>
      </c>
      <c r="D131" s="34" t="s">
        <v>136</v>
      </c>
      <c r="E131" s="36" t="s">
        <v>135</v>
      </c>
      <c r="F131" s="37">
        <v>561</v>
      </c>
      <c r="G131" s="34">
        <f>561*12</f>
        <v>6732</v>
      </c>
      <c r="H131" s="37">
        <v>0</v>
      </c>
      <c r="I131" s="37">
        <v>0</v>
      </c>
      <c r="J131" s="37">
        <v>0</v>
      </c>
      <c r="K131" s="37">
        <v>0</v>
      </c>
      <c r="L131" s="43">
        <f t="shared" si="4"/>
        <v>6732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</row>
    <row r="132" spans="1:24" s="33" customFormat="1" ht="24" customHeight="1" x14ac:dyDescent="0.25">
      <c r="A132" s="42">
        <v>130</v>
      </c>
      <c r="B132" s="35" t="s">
        <v>68</v>
      </c>
      <c r="C132" s="31" t="s">
        <v>6</v>
      </c>
      <c r="D132" s="34" t="s">
        <v>136</v>
      </c>
      <c r="E132" s="36" t="s">
        <v>135</v>
      </c>
      <c r="F132" s="37">
        <v>738</v>
      </c>
      <c r="G132" s="34">
        <f>738*12</f>
        <v>8856</v>
      </c>
      <c r="H132" s="37">
        <v>0</v>
      </c>
      <c r="I132" s="37">
        <v>0</v>
      </c>
      <c r="J132" s="37">
        <v>98.4</v>
      </c>
      <c r="K132" s="37">
        <v>0</v>
      </c>
      <c r="L132" s="43">
        <f t="shared" ref="L132:L195" si="5">SUM(G132:K132)</f>
        <v>8954.4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1:24" s="33" customFormat="1" ht="24" customHeight="1" x14ac:dyDescent="0.25">
      <c r="A133" s="42">
        <v>131</v>
      </c>
      <c r="B133" s="35" t="s">
        <v>64</v>
      </c>
      <c r="C133" s="31" t="s">
        <v>6</v>
      </c>
      <c r="D133" s="34" t="s">
        <v>136</v>
      </c>
      <c r="E133" s="36" t="s">
        <v>135</v>
      </c>
      <c r="F133" s="37">
        <v>819.53</v>
      </c>
      <c r="G133" s="34">
        <f>819.53*12</f>
        <v>9834.36</v>
      </c>
      <c r="H133" s="37">
        <v>0</v>
      </c>
      <c r="I133" s="37">
        <v>0</v>
      </c>
      <c r="J133" s="37">
        <v>0</v>
      </c>
      <c r="K133" s="37">
        <v>0</v>
      </c>
      <c r="L133" s="43">
        <f t="shared" si="5"/>
        <v>9834.36</v>
      </c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</row>
    <row r="134" spans="1:24" s="33" customFormat="1" ht="24" customHeight="1" x14ac:dyDescent="0.25">
      <c r="A134" s="42">
        <v>132</v>
      </c>
      <c r="B134" s="35" t="s">
        <v>41</v>
      </c>
      <c r="C134" s="31" t="s">
        <v>6</v>
      </c>
      <c r="D134" s="34" t="s">
        <v>136</v>
      </c>
      <c r="E134" s="36" t="s">
        <v>135</v>
      </c>
      <c r="F134" s="37">
        <v>614</v>
      </c>
      <c r="G134" s="34">
        <f>614*12</f>
        <v>7368</v>
      </c>
      <c r="H134" s="37">
        <v>0</v>
      </c>
      <c r="I134" s="37">
        <v>0</v>
      </c>
      <c r="J134" s="37">
        <v>122.88</v>
      </c>
      <c r="K134" s="37">
        <v>0</v>
      </c>
      <c r="L134" s="43">
        <f t="shared" si="5"/>
        <v>7490.88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</row>
    <row r="135" spans="1:24" s="33" customFormat="1" ht="24" customHeight="1" x14ac:dyDescent="0.25">
      <c r="A135" s="42">
        <v>133</v>
      </c>
      <c r="B135" s="35" t="s">
        <v>87</v>
      </c>
      <c r="C135" s="31" t="s">
        <v>6</v>
      </c>
      <c r="D135" s="34" t="s">
        <v>136</v>
      </c>
      <c r="E135" s="36" t="s">
        <v>135</v>
      </c>
      <c r="F135" s="37">
        <v>596</v>
      </c>
      <c r="G135" s="34">
        <f>596*12</f>
        <v>7152</v>
      </c>
      <c r="H135" s="37">
        <v>0</v>
      </c>
      <c r="I135" s="37">
        <v>0</v>
      </c>
      <c r="J135" s="37">
        <v>39.76</v>
      </c>
      <c r="K135" s="37">
        <v>0</v>
      </c>
      <c r="L135" s="43">
        <f t="shared" si="5"/>
        <v>7191.76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</row>
    <row r="136" spans="1:24" s="33" customFormat="1" ht="24" customHeight="1" x14ac:dyDescent="0.25">
      <c r="A136" s="42">
        <v>134</v>
      </c>
      <c r="B136" s="35" t="s">
        <v>88</v>
      </c>
      <c r="C136" s="31" t="s">
        <v>6</v>
      </c>
      <c r="D136" s="34" t="s">
        <v>136</v>
      </c>
      <c r="E136" s="36" t="s">
        <v>135</v>
      </c>
      <c r="F136" s="37">
        <v>775</v>
      </c>
      <c r="G136" s="34">
        <f t="shared" ref="G136:G183" si="6">775*12</f>
        <v>9300</v>
      </c>
      <c r="H136" s="37">
        <v>0</v>
      </c>
      <c r="I136" s="37">
        <v>0</v>
      </c>
      <c r="J136" s="37">
        <v>0</v>
      </c>
      <c r="K136" s="37">
        <v>0</v>
      </c>
      <c r="L136" s="43">
        <f t="shared" si="5"/>
        <v>9300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</row>
    <row r="137" spans="1:24" s="33" customFormat="1" ht="24" customHeight="1" x14ac:dyDescent="0.25">
      <c r="A137" s="42">
        <v>135</v>
      </c>
      <c r="B137" s="35" t="s">
        <v>58</v>
      </c>
      <c r="C137" s="31" t="s">
        <v>6</v>
      </c>
      <c r="D137" s="34" t="s">
        <v>136</v>
      </c>
      <c r="E137" s="36" t="s">
        <v>135</v>
      </c>
      <c r="F137" s="37">
        <v>861.98</v>
      </c>
      <c r="G137" s="34">
        <f>861.98*12</f>
        <v>10343.76</v>
      </c>
      <c r="H137" s="37">
        <v>0</v>
      </c>
      <c r="I137" s="37">
        <v>0</v>
      </c>
      <c r="J137" s="37">
        <v>0</v>
      </c>
      <c r="K137" s="37">
        <v>0</v>
      </c>
      <c r="L137" s="43">
        <f t="shared" si="5"/>
        <v>10343.76</v>
      </c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</row>
    <row r="138" spans="1:24" s="33" customFormat="1" ht="24" customHeight="1" x14ac:dyDescent="0.25">
      <c r="A138" s="42">
        <v>136</v>
      </c>
      <c r="B138" s="35" t="s">
        <v>52</v>
      </c>
      <c r="C138" s="31" t="s">
        <v>6</v>
      </c>
      <c r="D138" s="34" t="s">
        <v>136</v>
      </c>
      <c r="E138" s="36" t="s">
        <v>135</v>
      </c>
      <c r="F138" s="38">
        <v>1043.73</v>
      </c>
      <c r="G138" s="34">
        <f>1043.73*12</f>
        <v>12524.76</v>
      </c>
      <c r="H138" s="37">
        <v>0</v>
      </c>
      <c r="I138" s="37">
        <v>0</v>
      </c>
      <c r="J138" s="37">
        <v>0</v>
      </c>
      <c r="K138" s="37">
        <v>0</v>
      </c>
      <c r="L138" s="43">
        <f t="shared" si="5"/>
        <v>12524.76</v>
      </c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</row>
    <row r="139" spans="1:24" s="33" customFormat="1" ht="24" customHeight="1" x14ac:dyDescent="0.25">
      <c r="A139" s="42">
        <v>137</v>
      </c>
      <c r="B139" s="35" t="s">
        <v>89</v>
      </c>
      <c r="C139" s="31" t="s">
        <v>6</v>
      </c>
      <c r="D139" s="34" t="s">
        <v>136</v>
      </c>
      <c r="E139" s="36" t="s">
        <v>135</v>
      </c>
      <c r="F139" s="37">
        <v>561</v>
      </c>
      <c r="G139" s="34">
        <f>561*12</f>
        <v>6732</v>
      </c>
      <c r="H139" s="37">
        <v>0</v>
      </c>
      <c r="I139" s="37">
        <v>0</v>
      </c>
      <c r="J139" s="37">
        <v>0</v>
      </c>
      <c r="K139" s="37">
        <v>0</v>
      </c>
      <c r="L139" s="43">
        <f t="shared" si="5"/>
        <v>6732</v>
      </c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</row>
    <row r="140" spans="1:24" s="33" customFormat="1" ht="24" customHeight="1" x14ac:dyDescent="0.25">
      <c r="A140" s="42">
        <v>138</v>
      </c>
      <c r="B140" s="35" t="s">
        <v>73</v>
      </c>
      <c r="C140" s="31" t="s">
        <v>6</v>
      </c>
      <c r="D140" s="34" t="s">
        <v>136</v>
      </c>
      <c r="E140" s="36" t="s">
        <v>135</v>
      </c>
      <c r="F140" s="37">
        <v>561</v>
      </c>
      <c r="G140" s="34">
        <f>561*12</f>
        <v>6732</v>
      </c>
      <c r="H140" s="37">
        <v>46.75</v>
      </c>
      <c r="I140" s="37">
        <v>38.33</v>
      </c>
      <c r="J140" s="37">
        <v>0</v>
      </c>
      <c r="K140" s="37">
        <v>0</v>
      </c>
      <c r="L140" s="43">
        <f t="shared" si="5"/>
        <v>6817.08</v>
      </c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</row>
    <row r="141" spans="1:24" s="33" customFormat="1" ht="24" customHeight="1" x14ac:dyDescent="0.25">
      <c r="A141" s="42">
        <v>139</v>
      </c>
      <c r="B141" s="35" t="s">
        <v>66</v>
      </c>
      <c r="C141" s="31" t="s">
        <v>6</v>
      </c>
      <c r="D141" s="34" t="s">
        <v>136</v>
      </c>
      <c r="E141" s="36" t="s">
        <v>135</v>
      </c>
      <c r="F141" s="37">
        <v>614</v>
      </c>
      <c r="G141" s="34">
        <f>614*12</f>
        <v>7368</v>
      </c>
      <c r="H141" s="37">
        <v>0</v>
      </c>
      <c r="I141" s="37">
        <v>0</v>
      </c>
      <c r="J141" s="37">
        <v>40.96</v>
      </c>
      <c r="K141" s="37">
        <v>0</v>
      </c>
      <c r="L141" s="43">
        <f t="shared" si="5"/>
        <v>7408.96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</row>
    <row r="142" spans="1:24" s="33" customFormat="1" ht="24" customHeight="1" x14ac:dyDescent="0.25">
      <c r="A142" s="42">
        <v>140</v>
      </c>
      <c r="B142" s="35" t="s">
        <v>90</v>
      </c>
      <c r="C142" s="31" t="s">
        <v>6</v>
      </c>
      <c r="D142" s="34" t="s">
        <v>136</v>
      </c>
      <c r="E142" s="36" t="s">
        <v>135</v>
      </c>
      <c r="F142" s="37">
        <v>578</v>
      </c>
      <c r="G142" s="34">
        <f>578*12</f>
        <v>6936</v>
      </c>
      <c r="H142" s="37">
        <v>0</v>
      </c>
      <c r="I142" s="37">
        <v>0</v>
      </c>
      <c r="J142" s="37">
        <v>0</v>
      </c>
      <c r="K142" s="37">
        <v>0</v>
      </c>
      <c r="L142" s="43">
        <f t="shared" si="5"/>
        <v>6936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</row>
    <row r="143" spans="1:24" s="33" customFormat="1" ht="24" customHeight="1" x14ac:dyDescent="0.25">
      <c r="A143" s="42">
        <v>141</v>
      </c>
      <c r="B143" s="35" t="s">
        <v>91</v>
      </c>
      <c r="C143" s="31" t="s">
        <v>6</v>
      </c>
      <c r="D143" s="34" t="s">
        <v>136</v>
      </c>
      <c r="E143" s="36" t="s">
        <v>135</v>
      </c>
      <c r="F143" s="37">
        <v>578</v>
      </c>
      <c r="G143" s="34">
        <f>578*12</f>
        <v>6936</v>
      </c>
      <c r="H143" s="37">
        <v>0</v>
      </c>
      <c r="I143" s="37">
        <v>0</v>
      </c>
      <c r="J143" s="37">
        <v>0</v>
      </c>
      <c r="K143" s="37">
        <v>0</v>
      </c>
      <c r="L143" s="43">
        <f t="shared" si="5"/>
        <v>6936</v>
      </c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</row>
    <row r="144" spans="1:24" s="33" customFormat="1" ht="24" customHeight="1" x14ac:dyDescent="0.25">
      <c r="A144" s="42">
        <v>142</v>
      </c>
      <c r="B144" s="35" t="s">
        <v>41</v>
      </c>
      <c r="C144" s="31" t="s">
        <v>6</v>
      </c>
      <c r="D144" s="34" t="s">
        <v>136</v>
      </c>
      <c r="E144" s="36" t="s">
        <v>135</v>
      </c>
      <c r="F144" s="37">
        <v>775</v>
      </c>
      <c r="G144" s="34">
        <f t="shared" si="6"/>
        <v>9300</v>
      </c>
      <c r="H144" s="37">
        <v>0</v>
      </c>
      <c r="I144" s="37">
        <v>0</v>
      </c>
      <c r="J144" s="37">
        <v>0</v>
      </c>
      <c r="K144" s="37">
        <v>0</v>
      </c>
      <c r="L144" s="43">
        <f t="shared" si="5"/>
        <v>9300</v>
      </c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</row>
    <row r="145" spans="1:24" s="33" customFormat="1" ht="24" customHeight="1" x14ac:dyDescent="0.25">
      <c r="A145" s="42">
        <v>143</v>
      </c>
      <c r="B145" s="35" t="s">
        <v>64</v>
      </c>
      <c r="C145" s="31" t="s">
        <v>6</v>
      </c>
      <c r="D145" s="34" t="s">
        <v>136</v>
      </c>
      <c r="E145" s="36" t="s">
        <v>135</v>
      </c>
      <c r="F145" s="37">
        <v>840.23</v>
      </c>
      <c r="G145" s="34">
        <f>840.23*12</f>
        <v>10082.76</v>
      </c>
      <c r="H145" s="37">
        <v>0</v>
      </c>
      <c r="I145" s="37">
        <v>0</v>
      </c>
      <c r="J145" s="37">
        <v>0</v>
      </c>
      <c r="K145" s="37">
        <v>0</v>
      </c>
      <c r="L145" s="43">
        <f t="shared" si="5"/>
        <v>10082.76</v>
      </c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</row>
    <row r="146" spans="1:24" s="33" customFormat="1" ht="24" customHeight="1" x14ac:dyDescent="0.25">
      <c r="A146" s="42">
        <v>144</v>
      </c>
      <c r="B146" s="35" t="s">
        <v>63</v>
      </c>
      <c r="C146" s="31" t="s">
        <v>6</v>
      </c>
      <c r="D146" s="34" t="s">
        <v>136</v>
      </c>
      <c r="E146" s="36" t="s">
        <v>135</v>
      </c>
      <c r="F146" s="37">
        <v>868</v>
      </c>
      <c r="G146" s="34">
        <f>868*12</f>
        <v>10416</v>
      </c>
      <c r="H146" s="37">
        <v>0</v>
      </c>
      <c r="I146" s="37">
        <v>0</v>
      </c>
      <c r="J146" s="37">
        <v>0</v>
      </c>
      <c r="K146" s="37">
        <v>0</v>
      </c>
      <c r="L146" s="43">
        <f t="shared" si="5"/>
        <v>10416</v>
      </c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</row>
    <row r="147" spans="1:24" s="33" customFormat="1" ht="24" customHeight="1" x14ac:dyDescent="0.25">
      <c r="A147" s="42">
        <v>145</v>
      </c>
      <c r="B147" s="35" t="s">
        <v>58</v>
      </c>
      <c r="C147" s="31" t="s">
        <v>6</v>
      </c>
      <c r="D147" s="34" t="s">
        <v>136</v>
      </c>
      <c r="E147" s="36" t="s">
        <v>135</v>
      </c>
      <c r="F147" s="37">
        <v>791.08</v>
      </c>
      <c r="G147" s="34">
        <f>791.08*12</f>
        <v>9492.9600000000009</v>
      </c>
      <c r="H147" s="37">
        <v>0</v>
      </c>
      <c r="I147" s="37">
        <v>0</v>
      </c>
      <c r="J147" s="37">
        <v>0</v>
      </c>
      <c r="K147" s="37">
        <v>0</v>
      </c>
      <c r="L147" s="43">
        <f t="shared" si="5"/>
        <v>9492.9600000000009</v>
      </c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</row>
    <row r="148" spans="1:24" s="33" customFormat="1" ht="24" customHeight="1" x14ac:dyDescent="0.25">
      <c r="A148" s="42">
        <v>146</v>
      </c>
      <c r="B148" s="35" t="s">
        <v>92</v>
      </c>
      <c r="C148" s="31" t="s">
        <v>6</v>
      </c>
      <c r="D148" s="34" t="s">
        <v>136</v>
      </c>
      <c r="E148" s="36" t="s">
        <v>135</v>
      </c>
      <c r="F148" s="37">
        <v>561</v>
      </c>
      <c r="G148" s="34">
        <f>561*12</f>
        <v>6732</v>
      </c>
      <c r="H148" s="37">
        <v>0</v>
      </c>
      <c r="I148" s="37">
        <v>0</v>
      </c>
      <c r="J148" s="37">
        <v>187.2</v>
      </c>
      <c r="K148" s="37">
        <v>0</v>
      </c>
      <c r="L148" s="43">
        <f t="shared" si="5"/>
        <v>6919.2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</row>
    <row r="149" spans="1:24" s="33" customFormat="1" ht="24" customHeight="1" x14ac:dyDescent="0.25">
      <c r="A149" s="42">
        <v>147</v>
      </c>
      <c r="B149" s="35" t="s">
        <v>93</v>
      </c>
      <c r="C149" s="31" t="s">
        <v>6</v>
      </c>
      <c r="D149" s="34" t="s">
        <v>136</v>
      </c>
      <c r="E149" s="36" t="s">
        <v>135</v>
      </c>
      <c r="F149" s="37">
        <v>561</v>
      </c>
      <c r="G149" s="34">
        <f>561*12</f>
        <v>6732</v>
      </c>
      <c r="H149" s="37">
        <v>0</v>
      </c>
      <c r="I149" s="37">
        <v>0</v>
      </c>
      <c r="J149" s="37">
        <v>0</v>
      </c>
      <c r="K149" s="37">
        <v>0</v>
      </c>
      <c r="L149" s="43">
        <f t="shared" si="5"/>
        <v>6732</v>
      </c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</row>
    <row r="150" spans="1:24" s="33" customFormat="1" ht="24" customHeight="1" x14ac:dyDescent="0.25">
      <c r="A150" s="42">
        <v>148</v>
      </c>
      <c r="B150" s="35" t="s">
        <v>94</v>
      </c>
      <c r="C150" s="31" t="s">
        <v>6</v>
      </c>
      <c r="D150" s="34" t="s">
        <v>136</v>
      </c>
      <c r="E150" s="36" t="s">
        <v>135</v>
      </c>
      <c r="F150" s="37">
        <v>775</v>
      </c>
      <c r="G150" s="34">
        <f t="shared" si="6"/>
        <v>9300</v>
      </c>
      <c r="H150" s="37">
        <v>64.58</v>
      </c>
      <c r="I150" s="37">
        <v>38.33</v>
      </c>
      <c r="J150" s="37">
        <v>0</v>
      </c>
      <c r="K150" s="37">
        <v>0</v>
      </c>
      <c r="L150" s="43">
        <f t="shared" si="5"/>
        <v>9402.91</v>
      </c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</row>
    <row r="151" spans="1:24" s="33" customFormat="1" ht="24" customHeight="1" x14ac:dyDescent="0.25">
      <c r="A151" s="42">
        <v>149</v>
      </c>
      <c r="B151" s="35" t="s">
        <v>52</v>
      </c>
      <c r="C151" s="31" t="s">
        <v>6</v>
      </c>
      <c r="D151" s="34" t="s">
        <v>136</v>
      </c>
      <c r="E151" s="36" t="s">
        <v>135</v>
      </c>
      <c r="F151" s="37">
        <v>776.13</v>
      </c>
      <c r="G151" s="34">
        <f>776.13*12</f>
        <v>9313.56</v>
      </c>
      <c r="H151" s="37">
        <v>0</v>
      </c>
      <c r="I151" s="37">
        <v>0</v>
      </c>
      <c r="J151" s="37">
        <v>0</v>
      </c>
      <c r="K151" s="37">
        <v>0</v>
      </c>
      <c r="L151" s="43">
        <f t="shared" si="5"/>
        <v>9313.56</v>
      </c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</row>
    <row r="152" spans="1:24" s="33" customFormat="1" ht="24" customHeight="1" x14ac:dyDescent="0.25">
      <c r="A152" s="42">
        <v>150</v>
      </c>
      <c r="B152" s="35" t="s">
        <v>95</v>
      </c>
      <c r="C152" s="31" t="s">
        <v>6</v>
      </c>
      <c r="D152" s="34" t="s">
        <v>136</v>
      </c>
      <c r="E152" s="36" t="s">
        <v>135</v>
      </c>
      <c r="F152" s="37">
        <v>817</v>
      </c>
      <c r="G152" s="34">
        <f>817*12</f>
        <v>9804</v>
      </c>
      <c r="H152" s="37">
        <v>0</v>
      </c>
      <c r="I152" s="37">
        <v>0</v>
      </c>
      <c r="J152" s="37">
        <v>272.39999999999998</v>
      </c>
      <c r="K152" s="37">
        <v>0</v>
      </c>
      <c r="L152" s="43">
        <f t="shared" si="5"/>
        <v>10076.4</v>
      </c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24" s="33" customFormat="1" ht="24" customHeight="1" x14ac:dyDescent="0.25">
      <c r="A153" s="42">
        <v>151</v>
      </c>
      <c r="B153" s="35" t="s">
        <v>96</v>
      </c>
      <c r="C153" s="31" t="s">
        <v>6</v>
      </c>
      <c r="D153" s="34" t="s">
        <v>136</v>
      </c>
      <c r="E153" s="36" t="s">
        <v>135</v>
      </c>
      <c r="F153" s="37">
        <v>578</v>
      </c>
      <c r="G153" s="34">
        <f>578*12</f>
        <v>6936</v>
      </c>
      <c r="H153" s="37">
        <v>48.17</v>
      </c>
      <c r="I153" s="37">
        <v>38.33</v>
      </c>
      <c r="J153" s="37">
        <v>0</v>
      </c>
      <c r="K153" s="37">
        <v>0</v>
      </c>
      <c r="L153" s="43">
        <f t="shared" si="5"/>
        <v>7022.5</v>
      </c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s="33" customFormat="1" ht="24" customHeight="1" x14ac:dyDescent="0.25">
      <c r="A154" s="42">
        <v>152</v>
      </c>
      <c r="B154" s="35" t="s">
        <v>52</v>
      </c>
      <c r="C154" s="31" t="s">
        <v>6</v>
      </c>
      <c r="D154" s="34" t="s">
        <v>136</v>
      </c>
      <c r="E154" s="36" t="s">
        <v>135</v>
      </c>
      <c r="F154" s="37">
        <v>817</v>
      </c>
      <c r="G154" s="34">
        <f>817*12</f>
        <v>9804</v>
      </c>
      <c r="H154" s="37">
        <v>0</v>
      </c>
      <c r="I154" s="37">
        <v>0</v>
      </c>
      <c r="J154" s="37">
        <v>0</v>
      </c>
      <c r="K154" s="37">
        <v>0</v>
      </c>
      <c r="L154" s="43">
        <f t="shared" si="5"/>
        <v>9804</v>
      </c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s="33" customFormat="1" ht="24" customHeight="1" x14ac:dyDescent="0.25">
      <c r="A155" s="42">
        <v>153</v>
      </c>
      <c r="B155" s="35" t="s">
        <v>83</v>
      </c>
      <c r="C155" s="31" t="s">
        <v>6</v>
      </c>
      <c r="D155" s="34" t="s">
        <v>136</v>
      </c>
      <c r="E155" s="36" t="s">
        <v>135</v>
      </c>
      <c r="F155" s="37">
        <v>596</v>
      </c>
      <c r="G155" s="34">
        <f>596*12</f>
        <v>7152</v>
      </c>
      <c r="H155" s="37">
        <v>0</v>
      </c>
      <c r="I155" s="37">
        <v>0</v>
      </c>
      <c r="J155" s="37">
        <v>0</v>
      </c>
      <c r="K155" s="37">
        <v>310</v>
      </c>
      <c r="L155" s="43">
        <f t="shared" si="5"/>
        <v>7462</v>
      </c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s="33" customFormat="1" ht="24" customHeight="1" x14ac:dyDescent="0.25">
      <c r="A156" s="42">
        <v>154</v>
      </c>
      <c r="B156" s="35" t="s">
        <v>66</v>
      </c>
      <c r="C156" s="31" t="s">
        <v>6</v>
      </c>
      <c r="D156" s="34" t="s">
        <v>136</v>
      </c>
      <c r="E156" s="36" t="s">
        <v>135</v>
      </c>
      <c r="F156" s="37">
        <v>614</v>
      </c>
      <c r="G156" s="34">
        <f>614*12</f>
        <v>7368</v>
      </c>
      <c r="H156" s="37">
        <v>0</v>
      </c>
      <c r="I156" s="37">
        <v>0</v>
      </c>
      <c r="J156" s="37">
        <v>0</v>
      </c>
      <c r="K156" s="37">
        <v>292</v>
      </c>
      <c r="L156" s="43">
        <f t="shared" si="5"/>
        <v>7660</v>
      </c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s="33" customFormat="1" ht="24" customHeight="1" x14ac:dyDescent="0.25">
      <c r="A157" s="42">
        <v>155</v>
      </c>
      <c r="B157" s="35" t="s">
        <v>73</v>
      </c>
      <c r="C157" s="31" t="s">
        <v>6</v>
      </c>
      <c r="D157" s="34" t="s">
        <v>136</v>
      </c>
      <c r="E157" s="36" t="s">
        <v>135</v>
      </c>
      <c r="F157" s="37">
        <v>561</v>
      </c>
      <c r="G157" s="34">
        <f>561*12</f>
        <v>6732</v>
      </c>
      <c r="H157" s="37">
        <v>0</v>
      </c>
      <c r="I157" s="37">
        <v>0</v>
      </c>
      <c r="J157" s="37">
        <v>0</v>
      </c>
      <c r="K157" s="37">
        <v>0</v>
      </c>
      <c r="L157" s="43">
        <f t="shared" si="5"/>
        <v>6732</v>
      </c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</row>
    <row r="158" spans="1:24" s="33" customFormat="1" ht="24" customHeight="1" x14ac:dyDescent="0.25">
      <c r="A158" s="42">
        <v>156</v>
      </c>
      <c r="B158" s="35" t="s">
        <v>96</v>
      </c>
      <c r="C158" s="31" t="s">
        <v>6</v>
      </c>
      <c r="D158" s="34" t="s">
        <v>136</v>
      </c>
      <c r="E158" s="36" t="s">
        <v>135</v>
      </c>
      <c r="F158" s="37">
        <v>578</v>
      </c>
      <c r="G158" s="34">
        <f>578*12</f>
        <v>6936</v>
      </c>
      <c r="H158" s="37">
        <v>48.17</v>
      </c>
      <c r="I158" s="37">
        <v>38.33</v>
      </c>
      <c r="J158" s="37">
        <v>0</v>
      </c>
      <c r="K158" s="37">
        <v>0</v>
      </c>
      <c r="L158" s="43">
        <f t="shared" si="5"/>
        <v>7022.5</v>
      </c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</row>
    <row r="159" spans="1:24" s="33" customFormat="1" ht="24" customHeight="1" x14ac:dyDescent="0.25">
      <c r="A159" s="42">
        <v>157</v>
      </c>
      <c r="B159" s="35" t="s">
        <v>41</v>
      </c>
      <c r="C159" s="31" t="s">
        <v>6</v>
      </c>
      <c r="D159" s="34" t="s">
        <v>136</v>
      </c>
      <c r="E159" s="36" t="s">
        <v>135</v>
      </c>
      <c r="F159" s="37">
        <v>775</v>
      </c>
      <c r="G159" s="34">
        <f t="shared" si="6"/>
        <v>9300</v>
      </c>
      <c r="H159" s="37">
        <v>0</v>
      </c>
      <c r="I159" s="37">
        <v>0</v>
      </c>
      <c r="J159" s="37">
        <v>103.36</v>
      </c>
      <c r="K159" s="37">
        <v>0</v>
      </c>
      <c r="L159" s="43">
        <f t="shared" si="5"/>
        <v>9403.36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</row>
    <row r="160" spans="1:24" s="33" customFormat="1" ht="24" customHeight="1" x14ac:dyDescent="0.25">
      <c r="A160" s="42">
        <v>158</v>
      </c>
      <c r="B160" s="35" t="s">
        <v>64</v>
      </c>
      <c r="C160" s="31" t="s">
        <v>6</v>
      </c>
      <c r="D160" s="34" t="s">
        <v>136</v>
      </c>
      <c r="E160" s="36" t="s">
        <v>135</v>
      </c>
      <c r="F160" s="37">
        <v>840.23</v>
      </c>
      <c r="G160" s="34">
        <f>840.23*12</f>
        <v>10082.76</v>
      </c>
      <c r="H160" s="37">
        <v>0</v>
      </c>
      <c r="I160" s="37">
        <v>0</v>
      </c>
      <c r="J160" s="37">
        <v>280</v>
      </c>
      <c r="K160" s="37">
        <v>0</v>
      </c>
      <c r="L160" s="43">
        <f t="shared" si="5"/>
        <v>10362.76</v>
      </c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</row>
    <row r="161" spans="1:24" s="33" customFormat="1" ht="24" customHeight="1" x14ac:dyDescent="0.25">
      <c r="A161" s="42">
        <v>159</v>
      </c>
      <c r="B161" s="35" t="s">
        <v>97</v>
      </c>
      <c r="C161" s="31" t="s">
        <v>6</v>
      </c>
      <c r="D161" s="34" t="s">
        <v>136</v>
      </c>
      <c r="E161" s="36" t="s">
        <v>135</v>
      </c>
      <c r="F161" s="37">
        <v>561</v>
      </c>
      <c r="G161" s="34">
        <f>561*12</f>
        <v>6732</v>
      </c>
      <c r="H161" s="37">
        <v>0</v>
      </c>
      <c r="I161" s="37">
        <v>0</v>
      </c>
      <c r="J161" s="37">
        <v>0</v>
      </c>
      <c r="K161" s="37">
        <v>0</v>
      </c>
      <c r="L161" s="43">
        <f t="shared" si="5"/>
        <v>6732</v>
      </c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</row>
    <row r="162" spans="1:24" s="33" customFormat="1" ht="24" customHeight="1" x14ac:dyDescent="0.25">
      <c r="A162" s="42">
        <v>160</v>
      </c>
      <c r="B162" s="35" t="s">
        <v>41</v>
      </c>
      <c r="C162" s="31" t="s">
        <v>6</v>
      </c>
      <c r="D162" s="34" t="s">
        <v>136</v>
      </c>
      <c r="E162" s="36" t="s">
        <v>135</v>
      </c>
      <c r="F162" s="37">
        <v>775</v>
      </c>
      <c r="G162" s="34">
        <f t="shared" si="6"/>
        <v>9300</v>
      </c>
      <c r="H162" s="37">
        <v>0</v>
      </c>
      <c r="I162" s="37">
        <v>0</v>
      </c>
      <c r="J162" s="37">
        <v>0</v>
      </c>
      <c r="K162" s="37">
        <v>0</v>
      </c>
      <c r="L162" s="43">
        <f t="shared" si="5"/>
        <v>9300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</row>
    <row r="163" spans="1:24" s="33" customFormat="1" ht="24" customHeight="1" x14ac:dyDescent="0.25">
      <c r="A163" s="42">
        <v>161</v>
      </c>
      <c r="B163" s="35" t="s">
        <v>64</v>
      </c>
      <c r="C163" s="31" t="s">
        <v>6</v>
      </c>
      <c r="D163" s="34" t="s">
        <v>136</v>
      </c>
      <c r="E163" s="36" t="s">
        <v>135</v>
      </c>
      <c r="F163" s="37">
        <v>840.23</v>
      </c>
      <c r="G163" s="34">
        <f>840.23*12</f>
        <v>10082.76</v>
      </c>
      <c r="H163" s="37">
        <v>0</v>
      </c>
      <c r="I163" s="37">
        <v>0</v>
      </c>
      <c r="J163" s="37">
        <v>0</v>
      </c>
      <c r="K163" s="37">
        <v>0</v>
      </c>
      <c r="L163" s="43">
        <f t="shared" si="5"/>
        <v>10082.76</v>
      </c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</row>
    <row r="164" spans="1:24" s="33" customFormat="1" ht="24" customHeight="1" x14ac:dyDescent="0.25">
      <c r="A164" s="42">
        <v>162</v>
      </c>
      <c r="B164" s="35" t="s">
        <v>98</v>
      </c>
      <c r="C164" s="31" t="s">
        <v>6</v>
      </c>
      <c r="D164" s="34" t="s">
        <v>136</v>
      </c>
      <c r="E164" s="36" t="s">
        <v>135</v>
      </c>
      <c r="F164" s="37">
        <v>614</v>
      </c>
      <c r="G164" s="34">
        <f>614*12</f>
        <v>7368</v>
      </c>
      <c r="H164" s="37">
        <v>0</v>
      </c>
      <c r="I164" s="37">
        <v>0</v>
      </c>
      <c r="J164" s="37">
        <v>204.8</v>
      </c>
      <c r="K164" s="37">
        <v>0</v>
      </c>
      <c r="L164" s="43">
        <f t="shared" si="5"/>
        <v>7572.8</v>
      </c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</row>
    <row r="165" spans="1:24" s="33" customFormat="1" ht="24" customHeight="1" x14ac:dyDescent="0.25">
      <c r="A165" s="42">
        <v>163</v>
      </c>
      <c r="B165" s="35" t="s">
        <v>99</v>
      </c>
      <c r="C165" s="31" t="s">
        <v>6</v>
      </c>
      <c r="D165" s="34" t="s">
        <v>136</v>
      </c>
      <c r="E165" s="36" t="s">
        <v>135</v>
      </c>
      <c r="F165" s="37">
        <v>906</v>
      </c>
      <c r="G165" s="34">
        <f>906*12</f>
        <v>10872</v>
      </c>
      <c r="H165" s="37">
        <v>0</v>
      </c>
      <c r="I165" s="37">
        <v>0</v>
      </c>
      <c r="J165" s="37">
        <v>60.4</v>
      </c>
      <c r="K165" s="37">
        <v>0</v>
      </c>
      <c r="L165" s="43">
        <f t="shared" si="5"/>
        <v>10932.4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</row>
    <row r="166" spans="1:24" s="33" customFormat="1" ht="24" customHeight="1" x14ac:dyDescent="0.25">
      <c r="A166" s="42">
        <v>164</v>
      </c>
      <c r="B166" s="35" t="s">
        <v>100</v>
      </c>
      <c r="C166" s="31" t="s">
        <v>6</v>
      </c>
      <c r="D166" s="34" t="s">
        <v>136</v>
      </c>
      <c r="E166" s="36" t="s">
        <v>135</v>
      </c>
      <c r="F166" s="37">
        <v>738</v>
      </c>
      <c r="G166" s="34">
        <f>738*12</f>
        <v>8856</v>
      </c>
      <c r="H166" s="37">
        <v>0</v>
      </c>
      <c r="I166" s="37">
        <v>0</v>
      </c>
      <c r="J166" s="37">
        <v>49.2</v>
      </c>
      <c r="K166" s="37">
        <v>0</v>
      </c>
      <c r="L166" s="43">
        <f t="shared" si="5"/>
        <v>8905.2000000000007</v>
      </c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</row>
    <row r="167" spans="1:24" s="33" customFormat="1" ht="24" customHeight="1" x14ac:dyDescent="0.25">
      <c r="A167" s="42">
        <v>165</v>
      </c>
      <c r="B167" s="35" t="s">
        <v>93</v>
      </c>
      <c r="C167" s="31" t="s">
        <v>6</v>
      </c>
      <c r="D167" s="34" t="s">
        <v>136</v>
      </c>
      <c r="E167" s="36" t="s">
        <v>135</v>
      </c>
      <c r="F167" s="37">
        <v>561</v>
      </c>
      <c r="G167" s="34">
        <f>561*12</f>
        <v>6732</v>
      </c>
      <c r="H167" s="37">
        <v>0</v>
      </c>
      <c r="I167" s="37">
        <v>0</v>
      </c>
      <c r="J167" s="37">
        <v>0</v>
      </c>
      <c r="K167" s="37">
        <v>0</v>
      </c>
      <c r="L167" s="43">
        <f t="shared" si="5"/>
        <v>6732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</row>
    <row r="168" spans="1:24" s="33" customFormat="1" ht="24" customHeight="1" x14ac:dyDescent="0.25">
      <c r="A168" s="42">
        <v>166</v>
      </c>
      <c r="B168" s="35" t="s">
        <v>101</v>
      </c>
      <c r="C168" s="31" t="s">
        <v>6</v>
      </c>
      <c r="D168" s="34" t="s">
        <v>136</v>
      </c>
      <c r="E168" s="36" t="s">
        <v>135</v>
      </c>
      <c r="F168" s="37">
        <v>561</v>
      </c>
      <c r="G168" s="34">
        <f>561*12</f>
        <v>6732</v>
      </c>
      <c r="H168" s="37">
        <v>0</v>
      </c>
      <c r="I168" s="37">
        <v>0</v>
      </c>
      <c r="J168" s="37">
        <v>0</v>
      </c>
      <c r="K168" s="37">
        <v>0</v>
      </c>
      <c r="L168" s="43">
        <f t="shared" si="5"/>
        <v>6732</v>
      </c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</row>
    <row r="169" spans="1:24" s="33" customFormat="1" ht="24" customHeight="1" x14ac:dyDescent="0.25">
      <c r="A169" s="42">
        <v>167</v>
      </c>
      <c r="B169" s="35" t="s">
        <v>41</v>
      </c>
      <c r="C169" s="31" t="s">
        <v>6</v>
      </c>
      <c r="D169" s="34" t="s">
        <v>136</v>
      </c>
      <c r="E169" s="36" t="s">
        <v>135</v>
      </c>
      <c r="F169" s="37">
        <v>775</v>
      </c>
      <c r="G169" s="34">
        <f t="shared" si="6"/>
        <v>9300</v>
      </c>
      <c r="H169" s="37">
        <v>0</v>
      </c>
      <c r="I169" s="37">
        <v>0</v>
      </c>
      <c r="J169" s="37">
        <v>0</v>
      </c>
      <c r="K169" s="37">
        <v>0</v>
      </c>
      <c r="L169" s="43">
        <f t="shared" si="5"/>
        <v>9300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</row>
    <row r="170" spans="1:24" s="33" customFormat="1" ht="24" customHeight="1" x14ac:dyDescent="0.25">
      <c r="A170" s="42">
        <v>168</v>
      </c>
      <c r="B170" s="35" t="s">
        <v>41</v>
      </c>
      <c r="C170" s="31" t="s">
        <v>6</v>
      </c>
      <c r="D170" s="34" t="s">
        <v>136</v>
      </c>
      <c r="E170" s="36" t="s">
        <v>135</v>
      </c>
      <c r="F170" s="37">
        <v>775</v>
      </c>
      <c r="G170" s="34">
        <f t="shared" si="6"/>
        <v>9300</v>
      </c>
      <c r="H170" s="37">
        <v>68.89</v>
      </c>
      <c r="I170" s="37">
        <v>38.33</v>
      </c>
      <c r="J170" s="37">
        <v>51.68</v>
      </c>
      <c r="K170" s="37">
        <v>0</v>
      </c>
      <c r="L170" s="43">
        <f t="shared" si="5"/>
        <v>9458.9</v>
      </c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</row>
    <row r="171" spans="1:24" s="33" customFormat="1" ht="24" customHeight="1" x14ac:dyDescent="0.25">
      <c r="A171" s="42">
        <v>169</v>
      </c>
      <c r="B171" s="35" t="s">
        <v>89</v>
      </c>
      <c r="C171" s="31" t="s">
        <v>6</v>
      </c>
      <c r="D171" s="34" t="s">
        <v>136</v>
      </c>
      <c r="E171" s="36" t="s">
        <v>135</v>
      </c>
      <c r="F171" s="37">
        <v>561</v>
      </c>
      <c r="G171" s="34">
        <f>561*12</f>
        <v>6732</v>
      </c>
      <c r="H171" s="37">
        <v>0</v>
      </c>
      <c r="I171" s="37">
        <v>0</v>
      </c>
      <c r="J171" s="37">
        <v>37.44</v>
      </c>
      <c r="K171" s="37">
        <v>0</v>
      </c>
      <c r="L171" s="43">
        <f t="shared" si="5"/>
        <v>6769.44</v>
      </c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</row>
    <row r="172" spans="1:24" s="33" customFormat="1" ht="24" customHeight="1" x14ac:dyDescent="0.25">
      <c r="A172" s="42">
        <v>170</v>
      </c>
      <c r="B172" s="35" t="s">
        <v>102</v>
      </c>
      <c r="C172" s="31" t="s">
        <v>6</v>
      </c>
      <c r="D172" s="34" t="s">
        <v>136</v>
      </c>
      <c r="E172" s="36" t="s">
        <v>135</v>
      </c>
      <c r="F172" s="37">
        <v>561</v>
      </c>
      <c r="G172" s="34">
        <f>561*12</f>
        <v>6732</v>
      </c>
      <c r="H172" s="37">
        <v>0</v>
      </c>
      <c r="I172" s="37">
        <v>0</v>
      </c>
      <c r="J172" s="37">
        <v>0</v>
      </c>
      <c r="K172" s="37">
        <v>0</v>
      </c>
      <c r="L172" s="43">
        <f t="shared" si="5"/>
        <v>6732</v>
      </c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</row>
    <row r="173" spans="1:24" s="33" customFormat="1" ht="24" customHeight="1" x14ac:dyDescent="0.25">
      <c r="A173" s="42">
        <v>171</v>
      </c>
      <c r="B173" s="35" t="s">
        <v>41</v>
      </c>
      <c r="C173" s="31" t="s">
        <v>6</v>
      </c>
      <c r="D173" s="34" t="s">
        <v>136</v>
      </c>
      <c r="E173" s="36" t="s">
        <v>135</v>
      </c>
      <c r="F173" s="37">
        <v>775</v>
      </c>
      <c r="G173" s="34">
        <f t="shared" si="6"/>
        <v>9300</v>
      </c>
      <c r="H173" s="37">
        <v>0</v>
      </c>
      <c r="I173" s="37">
        <v>0</v>
      </c>
      <c r="J173" s="37">
        <v>0</v>
      </c>
      <c r="K173" s="37">
        <v>0</v>
      </c>
      <c r="L173" s="43">
        <f t="shared" si="5"/>
        <v>9300</v>
      </c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</row>
    <row r="174" spans="1:24" s="33" customFormat="1" ht="24" customHeight="1" x14ac:dyDescent="0.25">
      <c r="A174" s="42">
        <v>172</v>
      </c>
      <c r="B174" s="35" t="s">
        <v>52</v>
      </c>
      <c r="C174" s="31" t="s">
        <v>6</v>
      </c>
      <c r="D174" s="34" t="s">
        <v>136</v>
      </c>
      <c r="E174" s="36" t="s">
        <v>135</v>
      </c>
      <c r="F174" s="37">
        <v>921.26</v>
      </c>
      <c r="G174" s="34">
        <f>921.26*12</f>
        <v>11055.119999999999</v>
      </c>
      <c r="H174" s="37">
        <v>0</v>
      </c>
      <c r="I174" s="37">
        <v>0</v>
      </c>
      <c r="J174" s="37">
        <v>0</v>
      </c>
      <c r="K174" s="37">
        <v>0</v>
      </c>
      <c r="L174" s="43">
        <f t="shared" si="5"/>
        <v>11055.119999999999</v>
      </c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</row>
    <row r="175" spans="1:24" s="33" customFormat="1" ht="24" customHeight="1" x14ac:dyDescent="0.25">
      <c r="A175" s="42">
        <v>173</v>
      </c>
      <c r="B175" s="35" t="s">
        <v>55</v>
      </c>
      <c r="C175" s="31" t="s">
        <v>6</v>
      </c>
      <c r="D175" s="34" t="s">
        <v>136</v>
      </c>
      <c r="E175" s="36" t="s">
        <v>135</v>
      </c>
      <c r="F175" s="37">
        <v>775</v>
      </c>
      <c r="G175" s="34">
        <f t="shared" si="6"/>
        <v>9300</v>
      </c>
      <c r="H175" s="37">
        <v>0</v>
      </c>
      <c r="I175" s="37">
        <v>0</v>
      </c>
      <c r="J175" s="37">
        <v>0</v>
      </c>
      <c r="K175" s="37">
        <v>0</v>
      </c>
      <c r="L175" s="43">
        <f t="shared" si="5"/>
        <v>9300</v>
      </c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</row>
    <row r="176" spans="1:24" s="33" customFormat="1" ht="24" customHeight="1" x14ac:dyDescent="0.25">
      <c r="A176" s="42">
        <v>174</v>
      </c>
      <c r="B176" s="35" t="s">
        <v>72</v>
      </c>
      <c r="C176" s="31" t="s">
        <v>6</v>
      </c>
      <c r="D176" s="34" t="s">
        <v>136</v>
      </c>
      <c r="E176" s="36" t="s">
        <v>135</v>
      </c>
      <c r="F176" s="37">
        <v>918.63</v>
      </c>
      <c r="G176" s="34">
        <f>918.63*12</f>
        <v>11023.56</v>
      </c>
      <c r="H176" s="37">
        <v>0</v>
      </c>
      <c r="I176" s="37">
        <v>0</v>
      </c>
      <c r="J176" s="37">
        <v>0</v>
      </c>
      <c r="K176" s="37">
        <v>0</v>
      </c>
      <c r="L176" s="43">
        <f t="shared" si="5"/>
        <v>11023.56</v>
      </c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</row>
    <row r="177" spans="1:24" s="33" customFormat="1" ht="24" customHeight="1" x14ac:dyDescent="0.25">
      <c r="A177" s="42">
        <v>175</v>
      </c>
      <c r="B177" s="35" t="s">
        <v>52</v>
      </c>
      <c r="C177" s="31" t="s">
        <v>6</v>
      </c>
      <c r="D177" s="34" t="s">
        <v>136</v>
      </c>
      <c r="E177" s="36" t="s">
        <v>135</v>
      </c>
      <c r="F177" s="38">
        <v>1023.03</v>
      </c>
      <c r="G177" s="34">
        <f>1023.03*12</f>
        <v>12276.36</v>
      </c>
      <c r="H177" s="37">
        <v>0</v>
      </c>
      <c r="I177" s="37">
        <v>0</v>
      </c>
      <c r="J177" s="37">
        <v>0</v>
      </c>
      <c r="K177" s="37">
        <v>0</v>
      </c>
      <c r="L177" s="43">
        <f t="shared" si="5"/>
        <v>12276.36</v>
      </c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</row>
    <row r="178" spans="1:24" s="33" customFormat="1" ht="24" customHeight="1" x14ac:dyDescent="0.25">
      <c r="A178" s="42">
        <v>176</v>
      </c>
      <c r="B178" s="35" t="s">
        <v>52</v>
      </c>
      <c r="C178" s="31" t="s">
        <v>6</v>
      </c>
      <c r="D178" s="34" t="s">
        <v>136</v>
      </c>
      <c r="E178" s="36" t="s">
        <v>135</v>
      </c>
      <c r="F178" s="37">
        <v>779.13</v>
      </c>
      <c r="G178" s="34">
        <f>779.13*12</f>
        <v>9349.56</v>
      </c>
      <c r="H178" s="37">
        <v>0</v>
      </c>
      <c r="I178" s="37">
        <v>0</v>
      </c>
      <c r="J178" s="37">
        <v>0</v>
      </c>
      <c r="K178" s="37">
        <v>0</v>
      </c>
      <c r="L178" s="43">
        <f t="shared" si="5"/>
        <v>9349.56</v>
      </c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</row>
    <row r="179" spans="1:24" s="33" customFormat="1" ht="24" customHeight="1" x14ac:dyDescent="0.25">
      <c r="A179" s="42">
        <v>177</v>
      </c>
      <c r="B179" s="35" t="s">
        <v>43</v>
      </c>
      <c r="C179" s="31" t="s">
        <v>6</v>
      </c>
      <c r="D179" s="34" t="s">
        <v>136</v>
      </c>
      <c r="E179" s="36" t="s">
        <v>135</v>
      </c>
      <c r="F179" s="37">
        <v>927.03</v>
      </c>
      <c r="G179" s="34">
        <f>927.03*12</f>
        <v>11124.36</v>
      </c>
      <c r="H179" s="37">
        <v>77.25</v>
      </c>
      <c r="I179" s="37">
        <v>38.33</v>
      </c>
      <c r="J179" s="37">
        <v>0</v>
      </c>
      <c r="K179" s="37">
        <v>0</v>
      </c>
      <c r="L179" s="43">
        <f t="shared" si="5"/>
        <v>11239.94</v>
      </c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</row>
    <row r="180" spans="1:24" s="33" customFormat="1" ht="24" customHeight="1" x14ac:dyDescent="0.25">
      <c r="A180" s="42">
        <v>178</v>
      </c>
      <c r="B180" s="35" t="s">
        <v>103</v>
      </c>
      <c r="C180" s="31" t="s">
        <v>6</v>
      </c>
      <c r="D180" s="34" t="s">
        <v>136</v>
      </c>
      <c r="E180" s="36" t="s">
        <v>135</v>
      </c>
      <c r="F180" s="37">
        <v>614</v>
      </c>
      <c r="G180" s="34">
        <f>614*12</f>
        <v>7368</v>
      </c>
      <c r="H180" s="37">
        <v>0</v>
      </c>
      <c r="I180" s="37">
        <v>0</v>
      </c>
      <c r="J180" s="37">
        <v>81.92</v>
      </c>
      <c r="K180" s="37">
        <v>0</v>
      </c>
      <c r="L180" s="43">
        <f t="shared" si="5"/>
        <v>7449.92</v>
      </c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</row>
    <row r="181" spans="1:24" s="33" customFormat="1" ht="24" customHeight="1" x14ac:dyDescent="0.25">
      <c r="A181" s="42">
        <v>179</v>
      </c>
      <c r="B181" s="35" t="s">
        <v>52</v>
      </c>
      <c r="C181" s="31" t="s">
        <v>6</v>
      </c>
      <c r="D181" s="34" t="s">
        <v>136</v>
      </c>
      <c r="E181" s="36" t="s">
        <v>135</v>
      </c>
      <c r="F181" s="37">
        <v>738</v>
      </c>
      <c r="G181" s="34">
        <f>738*12</f>
        <v>8856</v>
      </c>
      <c r="H181" s="37">
        <v>0</v>
      </c>
      <c r="I181" s="37">
        <v>0</v>
      </c>
      <c r="J181" s="37">
        <v>0</v>
      </c>
      <c r="K181" s="37">
        <v>0</v>
      </c>
      <c r="L181" s="43">
        <f t="shared" si="5"/>
        <v>8856</v>
      </c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</row>
    <row r="182" spans="1:24" s="33" customFormat="1" ht="24" customHeight="1" x14ac:dyDescent="0.25">
      <c r="A182" s="42">
        <v>180</v>
      </c>
      <c r="B182" s="35" t="s">
        <v>41</v>
      </c>
      <c r="C182" s="31" t="s">
        <v>6</v>
      </c>
      <c r="D182" s="34" t="s">
        <v>136</v>
      </c>
      <c r="E182" s="36" t="s">
        <v>135</v>
      </c>
      <c r="F182" s="37">
        <v>614</v>
      </c>
      <c r="G182" s="34">
        <f>614*12</f>
        <v>7368</v>
      </c>
      <c r="H182" s="37">
        <v>0</v>
      </c>
      <c r="I182" s="37">
        <v>0</v>
      </c>
      <c r="J182" s="37">
        <v>0</v>
      </c>
      <c r="K182" s="37">
        <v>0</v>
      </c>
      <c r="L182" s="43">
        <f t="shared" si="5"/>
        <v>7368</v>
      </c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</row>
    <row r="183" spans="1:24" s="33" customFormat="1" ht="24" customHeight="1" x14ac:dyDescent="0.25">
      <c r="A183" s="42">
        <v>181</v>
      </c>
      <c r="B183" s="35" t="s">
        <v>41</v>
      </c>
      <c r="C183" s="31" t="s">
        <v>6</v>
      </c>
      <c r="D183" s="34" t="s">
        <v>136</v>
      </c>
      <c r="E183" s="36" t="s">
        <v>135</v>
      </c>
      <c r="F183" s="37">
        <v>775</v>
      </c>
      <c r="G183" s="34">
        <f t="shared" si="6"/>
        <v>9300</v>
      </c>
      <c r="H183" s="37">
        <v>0</v>
      </c>
      <c r="I183" s="37">
        <v>0</v>
      </c>
      <c r="J183" s="37">
        <v>0</v>
      </c>
      <c r="K183" s="37">
        <v>0</v>
      </c>
      <c r="L183" s="43">
        <f t="shared" si="5"/>
        <v>9300</v>
      </c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</row>
    <row r="184" spans="1:24" s="33" customFormat="1" ht="24" customHeight="1" x14ac:dyDescent="0.25">
      <c r="A184" s="42">
        <v>182</v>
      </c>
      <c r="B184" s="35" t="s">
        <v>104</v>
      </c>
      <c r="C184" s="31" t="s">
        <v>6</v>
      </c>
      <c r="D184" s="34" t="s">
        <v>136</v>
      </c>
      <c r="E184" s="36" t="s">
        <v>135</v>
      </c>
      <c r="F184" s="37">
        <v>561</v>
      </c>
      <c r="G184" s="34">
        <f>561*12</f>
        <v>6732</v>
      </c>
      <c r="H184" s="37">
        <v>0</v>
      </c>
      <c r="I184" s="37">
        <v>0</v>
      </c>
      <c r="J184" s="37">
        <v>0</v>
      </c>
      <c r="K184" s="37">
        <v>0</v>
      </c>
      <c r="L184" s="43">
        <f t="shared" si="5"/>
        <v>6732</v>
      </c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</row>
    <row r="185" spans="1:24" s="33" customFormat="1" ht="24" customHeight="1" x14ac:dyDescent="0.25">
      <c r="A185" s="42">
        <v>183</v>
      </c>
      <c r="B185" s="35" t="s">
        <v>52</v>
      </c>
      <c r="C185" s="31" t="s">
        <v>6</v>
      </c>
      <c r="D185" s="34" t="s">
        <v>136</v>
      </c>
      <c r="E185" s="36" t="s">
        <v>135</v>
      </c>
      <c r="F185" s="38">
        <v>1006.13</v>
      </c>
      <c r="G185" s="34">
        <f>1006.13*12</f>
        <v>12073.56</v>
      </c>
      <c r="H185" s="37">
        <v>0</v>
      </c>
      <c r="I185" s="37">
        <v>0</v>
      </c>
      <c r="J185" s="37">
        <v>0</v>
      </c>
      <c r="K185" s="37">
        <v>0</v>
      </c>
      <c r="L185" s="43">
        <f t="shared" si="5"/>
        <v>12073.56</v>
      </c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</row>
    <row r="186" spans="1:24" s="33" customFormat="1" ht="24" customHeight="1" x14ac:dyDescent="0.25">
      <c r="A186" s="42">
        <v>184</v>
      </c>
      <c r="B186" s="35" t="s">
        <v>105</v>
      </c>
      <c r="C186" s="31" t="s">
        <v>6</v>
      </c>
      <c r="D186" s="34" t="s">
        <v>136</v>
      </c>
      <c r="E186" s="36" t="s">
        <v>135</v>
      </c>
      <c r="F186" s="37">
        <v>914.5</v>
      </c>
      <c r="G186" s="34">
        <f>914.5*12</f>
        <v>10974</v>
      </c>
      <c r="H186" s="37">
        <v>0</v>
      </c>
      <c r="I186" s="37">
        <v>0</v>
      </c>
      <c r="J186" s="37">
        <v>182.88</v>
      </c>
      <c r="K186" s="37">
        <v>0</v>
      </c>
      <c r="L186" s="43">
        <f t="shared" si="5"/>
        <v>11156.88</v>
      </c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</row>
    <row r="187" spans="1:24" s="33" customFormat="1" ht="24" customHeight="1" x14ac:dyDescent="0.25">
      <c r="A187" s="42">
        <v>185</v>
      </c>
      <c r="B187" s="35" t="s">
        <v>106</v>
      </c>
      <c r="C187" s="31" t="s">
        <v>6</v>
      </c>
      <c r="D187" s="34" t="s">
        <v>136</v>
      </c>
      <c r="E187" s="36" t="s">
        <v>135</v>
      </c>
      <c r="F187" s="37">
        <v>868</v>
      </c>
      <c r="G187" s="34">
        <f>868*12</f>
        <v>10416</v>
      </c>
      <c r="H187" s="37">
        <v>0</v>
      </c>
      <c r="I187" s="37">
        <v>0</v>
      </c>
      <c r="J187" s="37">
        <v>0</v>
      </c>
      <c r="K187" s="37">
        <v>0</v>
      </c>
      <c r="L187" s="43">
        <f t="shared" si="5"/>
        <v>10416</v>
      </c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r="188" spans="1:24" s="33" customFormat="1" ht="24" customHeight="1" x14ac:dyDescent="0.25">
      <c r="A188" s="42">
        <v>186</v>
      </c>
      <c r="B188" s="35" t="s">
        <v>103</v>
      </c>
      <c r="C188" s="31" t="s">
        <v>6</v>
      </c>
      <c r="D188" s="34" t="s">
        <v>136</v>
      </c>
      <c r="E188" s="36" t="s">
        <v>135</v>
      </c>
      <c r="F188" s="37">
        <v>614</v>
      </c>
      <c r="G188" s="34">
        <f>614*12</f>
        <v>7368</v>
      </c>
      <c r="H188" s="37">
        <v>0</v>
      </c>
      <c r="I188" s="37">
        <v>0</v>
      </c>
      <c r="J188" s="37">
        <v>40.96</v>
      </c>
      <c r="K188" s="37">
        <v>0</v>
      </c>
      <c r="L188" s="43">
        <f t="shared" si="5"/>
        <v>7408.96</v>
      </c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</row>
    <row r="189" spans="1:24" s="33" customFormat="1" ht="24" customHeight="1" x14ac:dyDescent="0.25">
      <c r="A189" s="42">
        <v>187</v>
      </c>
      <c r="B189" s="35" t="s">
        <v>41</v>
      </c>
      <c r="C189" s="31" t="s">
        <v>6</v>
      </c>
      <c r="D189" s="34" t="s">
        <v>136</v>
      </c>
      <c r="E189" s="36" t="s">
        <v>135</v>
      </c>
      <c r="F189" s="37">
        <v>596</v>
      </c>
      <c r="G189" s="34">
        <f>596*12</f>
        <v>7152</v>
      </c>
      <c r="H189" s="37">
        <v>0</v>
      </c>
      <c r="I189" s="37">
        <v>0</v>
      </c>
      <c r="J189" s="37">
        <v>0</v>
      </c>
      <c r="K189" s="37">
        <v>0</v>
      </c>
      <c r="L189" s="43">
        <f t="shared" si="5"/>
        <v>7152</v>
      </c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</row>
    <row r="190" spans="1:24" s="33" customFormat="1" ht="24" customHeight="1" x14ac:dyDescent="0.25">
      <c r="A190" s="42">
        <v>188</v>
      </c>
      <c r="B190" s="35" t="s">
        <v>58</v>
      </c>
      <c r="C190" s="31" t="s">
        <v>6</v>
      </c>
      <c r="D190" s="34" t="s">
        <v>136</v>
      </c>
      <c r="E190" s="36" t="s">
        <v>135</v>
      </c>
      <c r="F190" s="37">
        <v>561</v>
      </c>
      <c r="G190" s="34">
        <f>561*12</f>
        <v>6732</v>
      </c>
      <c r="H190" s="37">
        <v>0</v>
      </c>
      <c r="I190" s="37">
        <v>0</v>
      </c>
      <c r="J190" s="37">
        <v>0</v>
      </c>
      <c r="K190" s="37">
        <v>0</v>
      </c>
      <c r="L190" s="43">
        <f t="shared" si="5"/>
        <v>6732</v>
      </c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</row>
    <row r="191" spans="1:24" s="33" customFormat="1" ht="24" customHeight="1" x14ac:dyDescent="0.25">
      <c r="A191" s="42">
        <v>189</v>
      </c>
      <c r="B191" s="35" t="s">
        <v>63</v>
      </c>
      <c r="C191" s="31" t="s">
        <v>6</v>
      </c>
      <c r="D191" s="34" t="s">
        <v>136</v>
      </c>
      <c r="E191" s="36" t="s">
        <v>135</v>
      </c>
      <c r="F191" s="37">
        <v>821.5</v>
      </c>
      <c r="G191" s="34">
        <f>821.5*12</f>
        <v>9858</v>
      </c>
      <c r="H191" s="37">
        <v>0</v>
      </c>
      <c r="I191" s="37">
        <v>0</v>
      </c>
      <c r="J191" s="37">
        <v>109.6</v>
      </c>
      <c r="K191" s="37">
        <v>0</v>
      </c>
      <c r="L191" s="43">
        <f t="shared" si="5"/>
        <v>9967.6</v>
      </c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</row>
    <row r="192" spans="1:24" s="33" customFormat="1" ht="24" customHeight="1" x14ac:dyDescent="0.25">
      <c r="A192" s="42">
        <v>190</v>
      </c>
      <c r="B192" s="35" t="s">
        <v>58</v>
      </c>
      <c r="C192" s="31" t="s">
        <v>6</v>
      </c>
      <c r="D192" s="34" t="s">
        <v>136</v>
      </c>
      <c r="E192" s="36" t="s">
        <v>135</v>
      </c>
      <c r="F192" s="37">
        <v>777.8</v>
      </c>
      <c r="G192" s="34">
        <f>777.8*12</f>
        <v>9333.5999999999985</v>
      </c>
      <c r="H192" s="37">
        <v>0</v>
      </c>
      <c r="I192" s="37">
        <v>0</v>
      </c>
      <c r="J192" s="37">
        <v>0</v>
      </c>
      <c r="K192" s="37">
        <v>0</v>
      </c>
      <c r="L192" s="43">
        <f t="shared" si="5"/>
        <v>9333.5999999999985</v>
      </c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</row>
    <row r="193" spans="1:24" s="33" customFormat="1" ht="24" customHeight="1" x14ac:dyDescent="0.25">
      <c r="A193" s="42">
        <v>191</v>
      </c>
      <c r="B193" s="35" t="s">
        <v>86</v>
      </c>
      <c r="C193" s="31" t="s">
        <v>6</v>
      </c>
      <c r="D193" s="34" t="s">
        <v>136</v>
      </c>
      <c r="E193" s="36" t="s">
        <v>135</v>
      </c>
      <c r="F193" s="37">
        <v>561</v>
      </c>
      <c r="G193" s="34">
        <f>561*12</f>
        <v>6732</v>
      </c>
      <c r="H193" s="37">
        <v>0</v>
      </c>
      <c r="I193" s="37">
        <v>0</v>
      </c>
      <c r="J193" s="37">
        <v>0</v>
      </c>
      <c r="K193" s="37">
        <v>0</v>
      </c>
      <c r="L193" s="43">
        <f t="shared" si="5"/>
        <v>6732</v>
      </c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</row>
    <row r="194" spans="1:24" s="33" customFormat="1" ht="24" customHeight="1" x14ac:dyDescent="0.25">
      <c r="A194" s="42">
        <v>192</v>
      </c>
      <c r="B194" s="35" t="s">
        <v>107</v>
      </c>
      <c r="C194" s="31" t="s">
        <v>6</v>
      </c>
      <c r="D194" s="34" t="s">
        <v>136</v>
      </c>
      <c r="E194" s="36" t="s">
        <v>135</v>
      </c>
      <c r="F194" s="37">
        <v>738</v>
      </c>
      <c r="G194" s="34">
        <f>738*12</f>
        <v>8856</v>
      </c>
      <c r="H194" s="37">
        <v>0</v>
      </c>
      <c r="I194" s="37">
        <v>0</v>
      </c>
      <c r="J194" s="37">
        <v>0</v>
      </c>
      <c r="K194" s="37">
        <v>0</v>
      </c>
      <c r="L194" s="43">
        <f t="shared" si="5"/>
        <v>8856</v>
      </c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</row>
    <row r="195" spans="1:24" s="33" customFormat="1" ht="24" customHeight="1" x14ac:dyDescent="0.25">
      <c r="A195" s="42">
        <v>193</v>
      </c>
      <c r="B195" s="35" t="s">
        <v>41</v>
      </c>
      <c r="C195" s="31" t="s">
        <v>6</v>
      </c>
      <c r="D195" s="34" t="s">
        <v>136</v>
      </c>
      <c r="E195" s="36" t="s">
        <v>135</v>
      </c>
      <c r="F195" s="37">
        <v>728.5</v>
      </c>
      <c r="G195" s="34">
        <f>728.5*12</f>
        <v>8742</v>
      </c>
      <c r="H195" s="37">
        <v>0</v>
      </c>
      <c r="I195" s="37">
        <v>0</v>
      </c>
      <c r="J195" s="37">
        <v>0</v>
      </c>
      <c r="K195" s="37">
        <v>0</v>
      </c>
      <c r="L195" s="43">
        <f t="shared" si="5"/>
        <v>8742</v>
      </c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</row>
    <row r="196" spans="1:24" s="33" customFormat="1" ht="24" customHeight="1" x14ac:dyDescent="0.25">
      <c r="A196" s="42">
        <v>194</v>
      </c>
      <c r="B196" s="35" t="s">
        <v>52</v>
      </c>
      <c r="C196" s="31" t="s">
        <v>6</v>
      </c>
      <c r="D196" s="34" t="s">
        <v>136</v>
      </c>
      <c r="E196" s="36" t="s">
        <v>135</v>
      </c>
      <c r="F196" s="37">
        <v>973.33</v>
      </c>
      <c r="G196" s="34">
        <f>973.33*12</f>
        <v>11679.960000000001</v>
      </c>
      <c r="H196" s="37">
        <v>0</v>
      </c>
      <c r="I196" s="37">
        <v>0</v>
      </c>
      <c r="J196" s="37">
        <v>0</v>
      </c>
      <c r="K196" s="37">
        <v>0</v>
      </c>
      <c r="L196" s="43">
        <f t="shared" ref="L196:L259" si="7">SUM(G196:K196)</f>
        <v>11679.960000000001</v>
      </c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</row>
    <row r="197" spans="1:24" s="33" customFormat="1" ht="24" customHeight="1" x14ac:dyDescent="0.25">
      <c r="A197" s="42">
        <v>195</v>
      </c>
      <c r="B197" s="35" t="s">
        <v>108</v>
      </c>
      <c r="C197" s="31" t="s">
        <v>6</v>
      </c>
      <c r="D197" s="34" t="s">
        <v>136</v>
      </c>
      <c r="E197" s="36" t="s">
        <v>135</v>
      </c>
      <c r="F197" s="37">
        <v>614</v>
      </c>
      <c r="G197" s="34">
        <f>614*12</f>
        <v>7368</v>
      </c>
      <c r="H197" s="37">
        <v>0</v>
      </c>
      <c r="I197" s="37">
        <v>0</v>
      </c>
      <c r="J197" s="37">
        <v>0</v>
      </c>
      <c r="K197" s="37">
        <v>0</v>
      </c>
      <c r="L197" s="43">
        <f t="shared" si="7"/>
        <v>7368</v>
      </c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</row>
    <row r="198" spans="1:24" s="33" customFormat="1" ht="24" customHeight="1" x14ac:dyDescent="0.25">
      <c r="A198" s="42">
        <v>196</v>
      </c>
      <c r="B198" s="35" t="s">
        <v>63</v>
      </c>
      <c r="C198" s="31" t="s">
        <v>6</v>
      </c>
      <c r="D198" s="34" t="s">
        <v>136</v>
      </c>
      <c r="E198" s="36" t="s">
        <v>135</v>
      </c>
      <c r="F198" s="37">
        <v>868</v>
      </c>
      <c r="G198" s="34">
        <f>838*12</f>
        <v>10056</v>
      </c>
      <c r="H198" s="37">
        <v>0</v>
      </c>
      <c r="I198" s="37">
        <v>0</v>
      </c>
      <c r="J198" s="37">
        <v>0</v>
      </c>
      <c r="K198" s="37">
        <v>0</v>
      </c>
      <c r="L198" s="43">
        <f t="shared" si="7"/>
        <v>10056</v>
      </c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</row>
    <row r="199" spans="1:24" s="33" customFormat="1" ht="24" customHeight="1" x14ac:dyDescent="0.25">
      <c r="A199" s="42">
        <v>197</v>
      </c>
      <c r="B199" s="35" t="s">
        <v>41</v>
      </c>
      <c r="C199" s="31" t="s">
        <v>6</v>
      </c>
      <c r="D199" s="34" t="s">
        <v>136</v>
      </c>
      <c r="E199" s="36" t="s">
        <v>135</v>
      </c>
      <c r="F199" s="37">
        <v>775</v>
      </c>
      <c r="G199" s="34">
        <f t="shared" ref="G199:G248" si="8">775*12</f>
        <v>9300</v>
      </c>
      <c r="H199" s="37">
        <v>0</v>
      </c>
      <c r="I199" s="37">
        <v>0</v>
      </c>
      <c r="J199" s="37">
        <v>0</v>
      </c>
      <c r="K199" s="37">
        <v>0</v>
      </c>
      <c r="L199" s="43">
        <f t="shared" si="7"/>
        <v>9300</v>
      </c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</row>
    <row r="200" spans="1:24" s="33" customFormat="1" ht="24" customHeight="1" x14ac:dyDescent="0.25">
      <c r="A200" s="42">
        <v>198</v>
      </c>
      <c r="B200" s="35" t="s">
        <v>109</v>
      </c>
      <c r="C200" s="31" t="s">
        <v>6</v>
      </c>
      <c r="D200" s="34" t="s">
        <v>136</v>
      </c>
      <c r="E200" s="36" t="s">
        <v>135</v>
      </c>
      <c r="F200" s="37">
        <v>561</v>
      </c>
      <c r="G200" s="34">
        <f>561*12</f>
        <v>6732</v>
      </c>
      <c r="H200" s="37">
        <v>0</v>
      </c>
      <c r="I200" s="37">
        <v>0</v>
      </c>
      <c r="J200" s="37">
        <v>0</v>
      </c>
      <c r="K200" s="37">
        <v>0</v>
      </c>
      <c r="L200" s="43">
        <f t="shared" si="7"/>
        <v>6732</v>
      </c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</row>
    <row r="201" spans="1:24" s="33" customFormat="1" ht="24" customHeight="1" x14ac:dyDescent="0.25">
      <c r="A201" s="42">
        <v>199</v>
      </c>
      <c r="B201" s="35" t="s">
        <v>41</v>
      </c>
      <c r="C201" s="31" t="s">
        <v>6</v>
      </c>
      <c r="D201" s="34" t="s">
        <v>136</v>
      </c>
      <c r="E201" s="36" t="s">
        <v>135</v>
      </c>
      <c r="F201" s="37">
        <v>775</v>
      </c>
      <c r="G201" s="34">
        <f t="shared" si="8"/>
        <v>9300</v>
      </c>
      <c r="H201" s="37">
        <v>0</v>
      </c>
      <c r="I201" s="37">
        <v>0</v>
      </c>
      <c r="J201" s="37">
        <v>258.39999999999998</v>
      </c>
      <c r="K201" s="37">
        <v>0</v>
      </c>
      <c r="L201" s="43">
        <f t="shared" si="7"/>
        <v>9558.4</v>
      </c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</row>
    <row r="202" spans="1:24" s="33" customFormat="1" ht="24" customHeight="1" x14ac:dyDescent="0.25">
      <c r="A202" s="42">
        <v>200</v>
      </c>
      <c r="B202" s="35" t="s">
        <v>110</v>
      </c>
      <c r="C202" s="31" t="s">
        <v>6</v>
      </c>
      <c r="D202" s="34" t="s">
        <v>136</v>
      </c>
      <c r="E202" s="36" t="s">
        <v>135</v>
      </c>
      <c r="F202" s="37">
        <v>578</v>
      </c>
      <c r="G202" s="34">
        <f>578*12</f>
        <v>6936</v>
      </c>
      <c r="H202" s="37">
        <v>0</v>
      </c>
      <c r="I202" s="37">
        <v>0</v>
      </c>
      <c r="J202" s="37">
        <v>192.8</v>
      </c>
      <c r="K202" s="37">
        <v>0</v>
      </c>
      <c r="L202" s="43">
        <f t="shared" si="7"/>
        <v>7128.8</v>
      </c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</row>
    <row r="203" spans="1:24" s="33" customFormat="1" ht="24" customHeight="1" x14ac:dyDescent="0.25">
      <c r="A203" s="42">
        <v>201</v>
      </c>
      <c r="B203" s="35" t="s">
        <v>52</v>
      </c>
      <c r="C203" s="31" t="s">
        <v>6</v>
      </c>
      <c r="D203" s="34" t="s">
        <v>136</v>
      </c>
      <c r="E203" s="36" t="s">
        <v>135</v>
      </c>
      <c r="F203" s="38">
        <v>1121.73</v>
      </c>
      <c r="G203" s="34">
        <f>1121.73*12</f>
        <v>13460.76</v>
      </c>
      <c r="H203" s="37">
        <v>0</v>
      </c>
      <c r="I203" s="37">
        <v>0</v>
      </c>
      <c r="J203" s="37">
        <v>0</v>
      </c>
      <c r="K203" s="37">
        <v>0</v>
      </c>
      <c r="L203" s="43">
        <f t="shared" si="7"/>
        <v>13460.76</v>
      </c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</row>
    <row r="204" spans="1:24" s="33" customFormat="1" ht="24" customHeight="1" x14ac:dyDescent="0.25">
      <c r="A204" s="42">
        <v>202</v>
      </c>
      <c r="B204" s="35" t="s">
        <v>72</v>
      </c>
      <c r="C204" s="31" t="s">
        <v>6</v>
      </c>
      <c r="D204" s="34" t="s">
        <v>136</v>
      </c>
      <c r="E204" s="36" t="s">
        <v>135</v>
      </c>
      <c r="F204" s="37">
        <v>893.98</v>
      </c>
      <c r="G204" s="34">
        <f>893.98*12</f>
        <v>10727.76</v>
      </c>
      <c r="H204" s="37">
        <v>0</v>
      </c>
      <c r="I204" s="37">
        <v>0</v>
      </c>
      <c r="J204" s="37">
        <v>0</v>
      </c>
      <c r="K204" s="37">
        <v>0</v>
      </c>
      <c r="L204" s="43">
        <f t="shared" si="7"/>
        <v>10727.76</v>
      </c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</row>
    <row r="205" spans="1:24" s="33" customFormat="1" ht="24" customHeight="1" x14ac:dyDescent="0.25">
      <c r="A205" s="42">
        <v>203</v>
      </c>
      <c r="B205" s="35" t="s">
        <v>74</v>
      </c>
      <c r="C205" s="31" t="s">
        <v>6</v>
      </c>
      <c r="D205" s="34" t="s">
        <v>136</v>
      </c>
      <c r="E205" s="36" t="s">
        <v>135</v>
      </c>
      <c r="F205" s="37">
        <v>826</v>
      </c>
      <c r="G205" s="34">
        <f>826*12</f>
        <v>9912</v>
      </c>
      <c r="H205" s="37">
        <v>0</v>
      </c>
      <c r="I205" s="37">
        <v>0</v>
      </c>
      <c r="J205" s="37">
        <v>165.12</v>
      </c>
      <c r="K205" s="37">
        <v>0</v>
      </c>
      <c r="L205" s="43">
        <f t="shared" si="7"/>
        <v>10077.120000000001</v>
      </c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</row>
    <row r="206" spans="1:24" s="33" customFormat="1" ht="24" customHeight="1" x14ac:dyDescent="0.25">
      <c r="A206" s="42">
        <v>204</v>
      </c>
      <c r="B206" s="35" t="s">
        <v>111</v>
      </c>
      <c r="C206" s="31" t="s">
        <v>6</v>
      </c>
      <c r="D206" s="34" t="s">
        <v>136</v>
      </c>
      <c r="E206" s="36" t="s">
        <v>135</v>
      </c>
      <c r="F206" s="37">
        <v>738</v>
      </c>
      <c r="G206" s="34">
        <f>738*12</f>
        <v>8856</v>
      </c>
      <c r="H206" s="37">
        <v>0</v>
      </c>
      <c r="I206" s="37">
        <v>0</v>
      </c>
      <c r="J206" s="37">
        <v>0</v>
      </c>
      <c r="K206" s="37">
        <v>0</v>
      </c>
      <c r="L206" s="43">
        <f t="shared" si="7"/>
        <v>8856</v>
      </c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</row>
    <row r="207" spans="1:24" s="33" customFormat="1" ht="24" customHeight="1" x14ac:dyDescent="0.25">
      <c r="A207" s="42">
        <v>205</v>
      </c>
      <c r="B207" s="35" t="s">
        <v>92</v>
      </c>
      <c r="C207" s="31" t="s">
        <v>6</v>
      </c>
      <c r="D207" s="34" t="s">
        <v>136</v>
      </c>
      <c r="E207" s="36" t="s">
        <v>135</v>
      </c>
      <c r="F207" s="37">
        <v>561</v>
      </c>
      <c r="G207" s="34">
        <f>561*12</f>
        <v>6732</v>
      </c>
      <c r="H207" s="37">
        <v>46.75</v>
      </c>
      <c r="I207" s="37">
        <v>38.33</v>
      </c>
      <c r="J207" s="37">
        <v>0</v>
      </c>
      <c r="K207" s="37">
        <v>0</v>
      </c>
      <c r="L207" s="43">
        <f t="shared" si="7"/>
        <v>6817.08</v>
      </c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</row>
    <row r="208" spans="1:24" s="33" customFormat="1" ht="24" customHeight="1" x14ac:dyDescent="0.25">
      <c r="A208" s="42">
        <v>206</v>
      </c>
      <c r="B208" s="35" t="s">
        <v>41</v>
      </c>
      <c r="C208" s="31" t="s">
        <v>6</v>
      </c>
      <c r="D208" s="34" t="s">
        <v>136</v>
      </c>
      <c r="E208" s="36" t="s">
        <v>135</v>
      </c>
      <c r="F208" s="37">
        <v>561</v>
      </c>
      <c r="G208" s="34">
        <f>561*12</f>
        <v>6732</v>
      </c>
      <c r="H208" s="37">
        <v>0</v>
      </c>
      <c r="I208" s="37">
        <v>0</v>
      </c>
      <c r="J208" s="37">
        <v>37.44</v>
      </c>
      <c r="K208" s="37">
        <v>0</v>
      </c>
      <c r="L208" s="43">
        <f t="shared" si="7"/>
        <v>6769.44</v>
      </c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</row>
    <row r="209" spans="1:24" s="33" customFormat="1" ht="24" customHeight="1" x14ac:dyDescent="0.25">
      <c r="A209" s="42">
        <v>207</v>
      </c>
      <c r="B209" s="35" t="s">
        <v>41</v>
      </c>
      <c r="C209" s="31" t="s">
        <v>6</v>
      </c>
      <c r="D209" s="34" t="s">
        <v>136</v>
      </c>
      <c r="E209" s="36" t="s">
        <v>135</v>
      </c>
      <c r="F209" s="37">
        <v>775</v>
      </c>
      <c r="G209" s="34">
        <f t="shared" si="8"/>
        <v>9300</v>
      </c>
      <c r="H209" s="37">
        <v>0</v>
      </c>
      <c r="I209" s="37">
        <v>0</v>
      </c>
      <c r="J209" s="37">
        <v>0</v>
      </c>
      <c r="K209" s="37">
        <v>0</v>
      </c>
      <c r="L209" s="43">
        <f t="shared" si="7"/>
        <v>9300</v>
      </c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</row>
    <row r="210" spans="1:24" s="33" customFormat="1" ht="24" customHeight="1" x14ac:dyDescent="0.25">
      <c r="A210" s="42">
        <v>208</v>
      </c>
      <c r="B210" s="35" t="s">
        <v>112</v>
      </c>
      <c r="C210" s="31" t="s">
        <v>6</v>
      </c>
      <c r="D210" s="34" t="s">
        <v>136</v>
      </c>
      <c r="E210" s="36" t="s">
        <v>135</v>
      </c>
      <c r="F210" s="37">
        <v>561</v>
      </c>
      <c r="G210" s="34">
        <f>561*12</f>
        <v>6732</v>
      </c>
      <c r="H210" s="37">
        <v>0</v>
      </c>
      <c r="I210" s="37">
        <v>0</v>
      </c>
      <c r="J210" s="37">
        <v>112.32</v>
      </c>
      <c r="K210" s="37">
        <v>0</v>
      </c>
      <c r="L210" s="43">
        <f t="shared" si="7"/>
        <v>6844.32</v>
      </c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</row>
    <row r="211" spans="1:24" s="33" customFormat="1" ht="24" customHeight="1" x14ac:dyDescent="0.25">
      <c r="A211" s="42">
        <v>209</v>
      </c>
      <c r="B211" s="35" t="s">
        <v>63</v>
      </c>
      <c r="C211" s="31" t="s">
        <v>6</v>
      </c>
      <c r="D211" s="34" t="s">
        <v>136</v>
      </c>
      <c r="E211" s="36" t="s">
        <v>135</v>
      </c>
      <c r="F211" s="37">
        <v>821.5</v>
      </c>
      <c r="G211" s="34">
        <f>821.5*12</f>
        <v>9858</v>
      </c>
      <c r="H211" s="37">
        <v>0</v>
      </c>
      <c r="I211" s="37">
        <v>0</v>
      </c>
      <c r="J211" s="37">
        <v>0</v>
      </c>
      <c r="K211" s="37">
        <v>0</v>
      </c>
      <c r="L211" s="43">
        <f t="shared" si="7"/>
        <v>9858</v>
      </c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</row>
    <row r="212" spans="1:24" s="33" customFormat="1" ht="24" customHeight="1" x14ac:dyDescent="0.25">
      <c r="A212" s="42">
        <v>210</v>
      </c>
      <c r="B212" s="35" t="s">
        <v>113</v>
      </c>
      <c r="C212" s="31" t="s">
        <v>6</v>
      </c>
      <c r="D212" s="34" t="s">
        <v>136</v>
      </c>
      <c r="E212" s="36" t="s">
        <v>135</v>
      </c>
      <c r="F212" s="37">
        <v>561</v>
      </c>
      <c r="G212" s="34">
        <f>561*12</f>
        <v>6732</v>
      </c>
      <c r="H212" s="37">
        <v>0</v>
      </c>
      <c r="I212" s="37">
        <v>0</v>
      </c>
      <c r="J212" s="37">
        <v>0</v>
      </c>
      <c r="K212" s="37">
        <v>0</v>
      </c>
      <c r="L212" s="43">
        <f t="shared" si="7"/>
        <v>6732</v>
      </c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</row>
    <row r="213" spans="1:24" s="33" customFormat="1" ht="24" customHeight="1" x14ac:dyDescent="0.25">
      <c r="A213" s="42">
        <v>211</v>
      </c>
      <c r="B213" s="35" t="s">
        <v>41</v>
      </c>
      <c r="C213" s="31" t="s">
        <v>6</v>
      </c>
      <c r="D213" s="34" t="s">
        <v>136</v>
      </c>
      <c r="E213" s="36" t="s">
        <v>135</v>
      </c>
      <c r="F213" s="37">
        <v>775</v>
      </c>
      <c r="G213" s="34">
        <f t="shared" si="8"/>
        <v>9300</v>
      </c>
      <c r="H213" s="37">
        <v>0</v>
      </c>
      <c r="I213" s="37">
        <v>0</v>
      </c>
      <c r="J213" s="37">
        <v>0</v>
      </c>
      <c r="K213" s="37">
        <v>0</v>
      </c>
      <c r="L213" s="43">
        <f t="shared" si="7"/>
        <v>9300</v>
      </c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</row>
    <row r="214" spans="1:24" s="33" customFormat="1" ht="24" customHeight="1" x14ac:dyDescent="0.25">
      <c r="A214" s="42">
        <v>212</v>
      </c>
      <c r="B214" s="35" t="s">
        <v>114</v>
      </c>
      <c r="C214" s="31" t="s">
        <v>6</v>
      </c>
      <c r="D214" s="34" t="s">
        <v>136</v>
      </c>
      <c r="E214" s="36" t="s">
        <v>135</v>
      </c>
      <c r="F214" s="37">
        <v>733</v>
      </c>
      <c r="G214" s="34">
        <f>733*12</f>
        <v>8796</v>
      </c>
      <c r="H214" s="37">
        <v>0</v>
      </c>
      <c r="I214" s="37">
        <v>0</v>
      </c>
      <c r="J214" s="37">
        <v>97.76</v>
      </c>
      <c r="K214" s="37">
        <v>0</v>
      </c>
      <c r="L214" s="43">
        <f t="shared" si="7"/>
        <v>8893.76</v>
      </c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</row>
    <row r="215" spans="1:24" s="33" customFormat="1" ht="24" customHeight="1" x14ac:dyDescent="0.25">
      <c r="A215" s="42">
        <v>213</v>
      </c>
      <c r="B215" s="35" t="s">
        <v>63</v>
      </c>
      <c r="C215" s="31" t="s">
        <v>6</v>
      </c>
      <c r="D215" s="34" t="s">
        <v>136</v>
      </c>
      <c r="E215" s="36" t="s">
        <v>135</v>
      </c>
      <c r="F215" s="37">
        <v>738</v>
      </c>
      <c r="G215" s="34">
        <f>738*12</f>
        <v>8856</v>
      </c>
      <c r="H215" s="37">
        <v>0</v>
      </c>
      <c r="I215" s="37">
        <v>0</v>
      </c>
      <c r="J215" s="37">
        <v>0</v>
      </c>
      <c r="K215" s="37">
        <v>0</v>
      </c>
      <c r="L215" s="43">
        <f t="shared" si="7"/>
        <v>8856</v>
      </c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</row>
    <row r="216" spans="1:24" s="33" customFormat="1" ht="24" customHeight="1" x14ac:dyDescent="0.25">
      <c r="A216" s="42">
        <v>214</v>
      </c>
      <c r="B216" s="35" t="s">
        <v>66</v>
      </c>
      <c r="C216" s="31" t="s">
        <v>6</v>
      </c>
      <c r="D216" s="34" t="s">
        <v>136</v>
      </c>
      <c r="E216" s="36" t="s">
        <v>135</v>
      </c>
      <c r="F216" s="37">
        <v>614</v>
      </c>
      <c r="G216" s="34">
        <f>614*12</f>
        <v>7368</v>
      </c>
      <c r="H216" s="37">
        <v>51.17</v>
      </c>
      <c r="I216" s="37">
        <v>38.33</v>
      </c>
      <c r="J216" s="37">
        <v>0</v>
      </c>
      <c r="K216" s="37">
        <v>0</v>
      </c>
      <c r="L216" s="43">
        <f t="shared" si="7"/>
        <v>7457.5</v>
      </c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</row>
    <row r="217" spans="1:24" s="33" customFormat="1" ht="24" customHeight="1" x14ac:dyDescent="0.25">
      <c r="A217" s="42">
        <v>215</v>
      </c>
      <c r="B217" s="35" t="s">
        <v>69</v>
      </c>
      <c r="C217" s="31" t="s">
        <v>6</v>
      </c>
      <c r="D217" s="34" t="s">
        <v>136</v>
      </c>
      <c r="E217" s="36" t="s">
        <v>135</v>
      </c>
      <c r="F217" s="37">
        <v>738</v>
      </c>
      <c r="G217" s="34">
        <f>738*12</f>
        <v>8856</v>
      </c>
      <c r="H217" s="37">
        <v>0</v>
      </c>
      <c r="I217" s="37">
        <v>0</v>
      </c>
      <c r="J217" s="37">
        <v>0</v>
      </c>
      <c r="K217" s="37">
        <v>0</v>
      </c>
      <c r="L217" s="43">
        <f t="shared" si="7"/>
        <v>8856</v>
      </c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</row>
    <row r="218" spans="1:24" s="33" customFormat="1" ht="24" customHeight="1" x14ac:dyDescent="0.25">
      <c r="A218" s="42">
        <v>216</v>
      </c>
      <c r="B218" s="35" t="s">
        <v>41</v>
      </c>
      <c r="C218" s="31" t="s">
        <v>6</v>
      </c>
      <c r="D218" s="34" t="s">
        <v>136</v>
      </c>
      <c r="E218" s="36" t="s">
        <v>135</v>
      </c>
      <c r="F218" s="37">
        <v>596</v>
      </c>
      <c r="G218" s="34">
        <f>596*12</f>
        <v>7152</v>
      </c>
      <c r="H218" s="37">
        <v>0</v>
      </c>
      <c r="I218" s="37">
        <v>0</v>
      </c>
      <c r="J218" s="37">
        <v>0</v>
      </c>
      <c r="K218" s="37">
        <v>0</v>
      </c>
      <c r="L218" s="43">
        <f t="shared" si="7"/>
        <v>7152</v>
      </c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</row>
    <row r="219" spans="1:24" s="33" customFormat="1" ht="24" customHeight="1" x14ac:dyDescent="0.25">
      <c r="A219" s="42">
        <v>217</v>
      </c>
      <c r="B219" s="35" t="s">
        <v>64</v>
      </c>
      <c r="C219" s="31" t="s">
        <v>6</v>
      </c>
      <c r="D219" s="34" t="s">
        <v>136</v>
      </c>
      <c r="E219" s="36" t="s">
        <v>135</v>
      </c>
      <c r="F219" s="37">
        <v>907.33</v>
      </c>
      <c r="G219" s="34">
        <f>907.33*12</f>
        <v>10887.960000000001</v>
      </c>
      <c r="H219" s="37">
        <v>0</v>
      </c>
      <c r="I219" s="37">
        <v>0</v>
      </c>
      <c r="J219" s="37">
        <v>0</v>
      </c>
      <c r="K219" s="37">
        <v>0</v>
      </c>
      <c r="L219" s="43">
        <f t="shared" si="7"/>
        <v>10887.960000000001</v>
      </c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</row>
    <row r="220" spans="1:24" s="33" customFormat="1" ht="24" customHeight="1" x14ac:dyDescent="0.25">
      <c r="A220" s="42">
        <v>218</v>
      </c>
      <c r="B220" s="35" t="s">
        <v>41</v>
      </c>
      <c r="C220" s="31" t="s">
        <v>6</v>
      </c>
      <c r="D220" s="34" t="s">
        <v>136</v>
      </c>
      <c r="E220" s="36" t="s">
        <v>135</v>
      </c>
      <c r="F220" s="37">
        <v>614</v>
      </c>
      <c r="G220" s="34">
        <f>614*12</f>
        <v>7368</v>
      </c>
      <c r="H220" s="37">
        <v>0</v>
      </c>
      <c r="I220" s="37">
        <v>0</v>
      </c>
      <c r="J220" s="37">
        <v>0</v>
      </c>
      <c r="K220" s="37">
        <v>0</v>
      </c>
      <c r="L220" s="43">
        <f t="shared" si="7"/>
        <v>7368</v>
      </c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</row>
    <row r="221" spans="1:24" s="33" customFormat="1" ht="24" customHeight="1" x14ac:dyDescent="0.25">
      <c r="A221" s="42">
        <v>219</v>
      </c>
      <c r="B221" s="35" t="s">
        <v>41</v>
      </c>
      <c r="C221" s="31" t="s">
        <v>6</v>
      </c>
      <c r="D221" s="34" t="s">
        <v>136</v>
      </c>
      <c r="E221" s="36" t="s">
        <v>135</v>
      </c>
      <c r="F221" s="37">
        <v>596</v>
      </c>
      <c r="G221" s="34">
        <f>596*12</f>
        <v>7152</v>
      </c>
      <c r="H221" s="37">
        <v>0</v>
      </c>
      <c r="I221" s="37">
        <v>0</v>
      </c>
      <c r="J221" s="37">
        <v>60.4</v>
      </c>
      <c r="K221" s="37">
        <v>310</v>
      </c>
      <c r="L221" s="43">
        <f t="shared" si="7"/>
        <v>7522.4</v>
      </c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</row>
    <row r="222" spans="1:24" s="33" customFormat="1" ht="24" customHeight="1" x14ac:dyDescent="0.25">
      <c r="A222" s="42">
        <v>220</v>
      </c>
      <c r="B222" s="35" t="s">
        <v>72</v>
      </c>
      <c r="C222" s="31" t="s">
        <v>6</v>
      </c>
      <c r="D222" s="34" t="s">
        <v>136</v>
      </c>
      <c r="E222" s="36" t="s">
        <v>135</v>
      </c>
      <c r="F222" s="37">
        <v>822.33</v>
      </c>
      <c r="G222" s="34">
        <f>822.33*12</f>
        <v>9867.9600000000009</v>
      </c>
      <c r="H222" s="37">
        <v>0</v>
      </c>
      <c r="I222" s="37">
        <v>0</v>
      </c>
      <c r="J222" s="37">
        <v>342.64</v>
      </c>
      <c r="K222" s="37">
        <v>0</v>
      </c>
      <c r="L222" s="43">
        <f t="shared" si="7"/>
        <v>10210.6</v>
      </c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</row>
    <row r="223" spans="1:24" s="33" customFormat="1" ht="24" customHeight="1" x14ac:dyDescent="0.25">
      <c r="A223" s="42">
        <v>221</v>
      </c>
      <c r="B223" s="35" t="s">
        <v>64</v>
      </c>
      <c r="C223" s="31" t="s">
        <v>6</v>
      </c>
      <c r="D223" s="34" t="s">
        <v>136</v>
      </c>
      <c r="E223" s="36" t="s">
        <v>135</v>
      </c>
      <c r="F223" s="37">
        <v>905.33</v>
      </c>
      <c r="G223" s="34">
        <f>905.33*12</f>
        <v>10863.960000000001</v>
      </c>
      <c r="H223" s="37">
        <v>0</v>
      </c>
      <c r="I223" s="37">
        <v>0</v>
      </c>
      <c r="J223" s="37">
        <v>248.82</v>
      </c>
      <c r="K223" s="37">
        <v>0</v>
      </c>
      <c r="L223" s="43">
        <f t="shared" si="7"/>
        <v>11112.78</v>
      </c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</row>
    <row r="224" spans="1:24" s="33" customFormat="1" ht="24" customHeight="1" x14ac:dyDescent="0.25">
      <c r="A224" s="42">
        <v>222</v>
      </c>
      <c r="B224" s="35" t="s">
        <v>41</v>
      </c>
      <c r="C224" s="31" t="s">
        <v>6</v>
      </c>
      <c r="D224" s="34" t="s">
        <v>136</v>
      </c>
      <c r="E224" s="36" t="s">
        <v>135</v>
      </c>
      <c r="F224" s="37">
        <v>614</v>
      </c>
      <c r="G224" s="34">
        <f>614*12</f>
        <v>7368</v>
      </c>
      <c r="H224" s="37">
        <v>0</v>
      </c>
      <c r="I224" s="37">
        <v>0</v>
      </c>
      <c r="J224" s="37">
        <v>0</v>
      </c>
      <c r="K224" s="37">
        <v>0</v>
      </c>
      <c r="L224" s="43">
        <f t="shared" si="7"/>
        <v>7368</v>
      </c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</row>
    <row r="225" spans="1:24" s="33" customFormat="1" ht="24" customHeight="1" x14ac:dyDescent="0.25">
      <c r="A225" s="42">
        <v>223</v>
      </c>
      <c r="B225" s="35" t="s">
        <v>41</v>
      </c>
      <c r="C225" s="31" t="s">
        <v>6</v>
      </c>
      <c r="D225" s="34" t="s">
        <v>136</v>
      </c>
      <c r="E225" s="36" t="s">
        <v>135</v>
      </c>
      <c r="F225" s="37">
        <v>775</v>
      </c>
      <c r="G225" s="34">
        <f t="shared" si="8"/>
        <v>9300</v>
      </c>
      <c r="H225" s="37">
        <v>0</v>
      </c>
      <c r="I225" s="37">
        <v>0</v>
      </c>
      <c r="J225" s="37">
        <v>0</v>
      </c>
      <c r="K225" s="37">
        <v>0</v>
      </c>
      <c r="L225" s="43">
        <f t="shared" si="7"/>
        <v>9300</v>
      </c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</row>
    <row r="226" spans="1:24" s="33" customFormat="1" ht="24" customHeight="1" x14ac:dyDescent="0.25">
      <c r="A226" s="42">
        <v>224</v>
      </c>
      <c r="B226" s="35" t="s">
        <v>100</v>
      </c>
      <c r="C226" s="31" t="s">
        <v>6</v>
      </c>
      <c r="D226" s="34" t="s">
        <v>136</v>
      </c>
      <c r="E226" s="36" t="s">
        <v>135</v>
      </c>
      <c r="F226" s="37">
        <v>738</v>
      </c>
      <c r="G226" s="34">
        <f>738*12</f>
        <v>8856</v>
      </c>
      <c r="H226" s="37">
        <v>0</v>
      </c>
      <c r="I226" s="37">
        <v>0</v>
      </c>
      <c r="J226" s="37">
        <v>0</v>
      </c>
      <c r="K226" s="37">
        <v>0</v>
      </c>
      <c r="L226" s="43">
        <f t="shared" si="7"/>
        <v>8856</v>
      </c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</row>
    <row r="227" spans="1:24" s="33" customFormat="1" ht="24" customHeight="1" x14ac:dyDescent="0.25">
      <c r="A227" s="42">
        <v>225</v>
      </c>
      <c r="B227" s="35" t="s">
        <v>63</v>
      </c>
      <c r="C227" s="31" t="s">
        <v>6</v>
      </c>
      <c r="D227" s="34" t="s">
        <v>136</v>
      </c>
      <c r="E227" s="36" t="s">
        <v>135</v>
      </c>
      <c r="F227" s="37">
        <v>775</v>
      </c>
      <c r="G227" s="34">
        <f t="shared" si="8"/>
        <v>9300</v>
      </c>
      <c r="H227" s="37">
        <v>0</v>
      </c>
      <c r="I227" s="37">
        <v>0</v>
      </c>
      <c r="J227" s="37">
        <v>51.68</v>
      </c>
      <c r="K227" s="37">
        <v>0</v>
      </c>
      <c r="L227" s="43">
        <f t="shared" si="7"/>
        <v>9351.68</v>
      </c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</row>
    <row r="228" spans="1:24" s="33" customFormat="1" ht="24" customHeight="1" x14ac:dyDescent="0.25">
      <c r="A228" s="42">
        <v>226</v>
      </c>
      <c r="B228" s="35" t="s">
        <v>115</v>
      </c>
      <c r="C228" s="31" t="s">
        <v>6</v>
      </c>
      <c r="D228" s="34" t="s">
        <v>136</v>
      </c>
      <c r="E228" s="36" t="s">
        <v>135</v>
      </c>
      <c r="F228" s="37">
        <v>821.5</v>
      </c>
      <c r="G228" s="34">
        <f>821.5*12</f>
        <v>9858</v>
      </c>
      <c r="H228" s="37">
        <v>0</v>
      </c>
      <c r="I228" s="37">
        <v>0</v>
      </c>
      <c r="J228" s="37">
        <v>0</v>
      </c>
      <c r="K228" s="37">
        <v>0</v>
      </c>
      <c r="L228" s="43">
        <f t="shared" si="7"/>
        <v>9858</v>
      </c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</row>
    <row r="229" spans="1:24" s="33" customFormat="1" ht="24" customHeight="1" x14ac:dyDescent="0.25">
      <c r="A229" s="42">
        <v>227</v>
      </c>
      <c r="B229" s="35" t="s">
        <v>73</v>
      </c>
      <c r="C229" s="31" t="s">
        <v>6</v>
      </c>
      <c r="D229" s="34" t="s">
        <v>136</v>
      </c>
      <c r="E229" s="36" t="s">
        <v>135</v>
      </c>
      <c r="F229" s="37">
        <v>561</v>
      </c>
      <c r="G229" s="34">
        <f>561*12</f>
        <v>6732</v>
      </c>
      <c r="H229" s="37">
        <v>46.75</v>
      </c>
      <c r="I229" s="37">
        <v>38.33</v>
      </c>
      <c r="J229" s="37">
        <v>0</v>
      </c>
      <c r="K229" s="37">
        <v>0</v>
      </c>
      <c r="L229" s="43">
        <f t="shared" si="7"/>
        <v>6817.08</v>
      </c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s="33" customFormat="1" ht="24" customHeight="1" x14ac:dyDescent="0.25">
      <c r="A230" s="42">
        <v>228</v>
      </c>
      <c r="B230" s="35" t="s">
        <v>41</v>
      </c>
      <c r="C230" s="31" t="s">
        <v>6</v>
      </c>
      <c r="D230" s="34" t="s">
        <v>136</v>
      </c>
      <c r="E230" s="36" t="s">
        <v>135</v>
      </c>
      <c r="F230" s="37">
        <v>775</v>
      </c>
      <c r="G230" s="34">
        <f t="shared" si="8"/>
        <v>9300</v>
      </c>
      <c r="H230" s="37">
        <v>0</v>
      </c>
      <c r="I230" s="37">
        <v>0</v>
      </c>
      <c r="J230" s="37">
        <v>51.68</v>
      </c>
      <c r="K230" s="37">
        <v>0</v>
      </c>
      <c r="L230" s="43">
        <f t="shared" si="7"/>
        <v>9351.68</v>
      </c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</row>
    <row r="231" spans="1:24" s="33" customFormat="1" ht="24" customHeight="1" x14ac:dyDescent="0.25">
      <c r="A231" s="42">
        <v>229</v>
      </c>
      <c r="B231" s="35" t="s">
        <v>116</v>
      </c>
      <c r="C231" s="31" t="s">
        <v>6</v>
      </c>
      <c r="D231" s="34" t="s">
        <v>136</v>
      </c>
      <c r="E231" s="36" t="s">
        <v>135</v>
      </c>
      <c r="F231" s="37">
        <v>561</v>
      </c>
      <c r="G231" s="34">
        <f>561*12</f>
        <v>6732</v>
      </c>
      <c r="H231" s="37">
        <v>46.75</v>
      </c>
      <c r="I231" s="37">
        <v>38.33</v>
      </c>
      <c r="J231" s="37">
        <v>0</v>
      </c>
      <c r="K231" s="37">
        <v>0</v>
      </c>
      <c r="L231" s="43">
        <f t="shared" si="7"/>
        <v>6817.08</v>
      </c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</row>
    <row r="232" spans="1:24" s="33" customFormat="1" ht="24" customHeight="1" x14ac:dyDescent="0.25">
      <c r="A232" s="42">
        <v>230</v>
      </c>
      <c r="B232" s="35" t="s">
        <v>41</v>
      </c>
      <c r="C232" s="31" t="s">
        <v>6</v>
      </c>
      <c r="D232" s="34" t="s">
        <v>136</v>
      </c>
      <c r="E232" s="36" t="s">
        <v>135</v>
      </c>
      <c r="F232" s="37">
        <v>596</v>
      </c>
      <c r="G232" s="34">
        <f>596*12</f>
        <v>7152</v>
      </c>
      <c r="H232" s="37">
        <v>0</v>
      </c>
      <c r="I232" s="37">
        <v>0</v>
      </c>
      <c r="J232" s="37">
        <v>0</v>
      </c>
      <c r="K232" s="37">
        <v>0</v>
      </c>
      <c r="L232" s="43">
        <f t="shared" si="7"/>
        <v>7152</v>
      </c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</row>
    <row r="233" spans="1:24" s="33" customFormat="1" ht="24" customHeight="1" x14ac:dyDescent="0.25">
      <c r="A233" s="42">
        <v>231</v>
      </c>
      <c r="B233" s="35" t="s">
        <v>117</v>
      </c>
      <c r="C233" s="31" t="s">
        <v>6</v>
      </c>
      <c r="D233" s="34" t="s">
        <v>136</v>
      </c>
      <c r="E233" s="36" t="s">
        <v>135</v>
      </c>
      <c r="F233" s="37">
        <v>906</v>
      </c>
      <c r="G233" s="34">
        <f>906*12</f>
        <v>10872</v>
      </c>
      <c r="H233" s="37">
        <v>0</v>
      </c>
      <c r="I233" s="37">
        <v>0</v>
      </c>
      <c r="J233" s="37">
        <v>302</v>
      </c>
      <c r="K233" s="37">
        <v>0</v>
      </c>
      <c r="L233" s="43">
        <f t="shared" si="7"/>
        <v>11174</v>
      </c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</row>
    <row r="234" spans="1:24" s="33" customFormat="1" ht="24" customHeight="1" x14ac:dyDescent="0.25">
      <c r="A234" s="42">
        <v>232</v>
      </c>
      <c r="B234" s="35" t="s">
        <v>63</v>
      </c>
      <c r="C234" s="31" t="s">
        <v>6</v>
      </c>
      <c r="D234" s="34" t="s">
        <v>136</v>
      </c>
      <c r="E234" s="36" t="s">
        <v>135</v>
      </c>
      <c r="F234" s="37">
        <v>738</v>
      </c>
      <c r="G234" s="34">
        <f>738*12</f>
        <v>8856</v>
      </c>
      <c r="H234" s="37">
        <v>0</v>
      </c>
      <c r="I234" s="37">
        <v>0</v>
      </c>
      <c r="J234" s="37">
        <v>0</v>
      </c>
      <c r="K234" s="37">
        <v>0</v>
      </c>
      <c r="L234" s="43">
        <f t="shared" si="7"/>
        <v>8856</v>
      </c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</row>
    <row r="235" spans="1:24" s="33" customFormat="1" ht="24" customHeight="1" x14ac:dyDescent="0.25">
      <c r="A235" s="42">
        <v>233</v>
      </c>
      <c r="B235" s="35" t="s">
        <v>41</v>
      </c>
      <c r="C235" s="31" t="s">
        <v>6</v>
      </c>
      <c r="D235" s="34" t="s">
        <v>136</v>
      </c>
      <c r="E235" s="36" t="s">
        <v>135</v>
      </c>
      <c r="F235" s="37">
        <v>970.43</v>
      </c>
      <c r="G235" s="34">
        <f>970.43*12</f>
        <v>11645.16</v>
      </c>
      <c r="H235" s="37">
        <v>0</v>
      </c>
      <c r="I235" s="37">
        <v>0</v>
      </c>
      <c r="J235" s="37">
        <v>0</v>
      </c>
      <c r="K235" s="37">
        <v>0</v>
      </c>
      <c r="L235" s="43">
        <f t="shared" si="7"/>
        <v>11645.16</v>
      </c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</row>
    <row r="236" spans="1:24" s="33" customFormat="1" ht="24" customHeight="1" x14ac:dyDescent="0.25">
      <c r="A236" s="42">
        <v>234</v>
      </c>
      <c r="B236" s="35" t="s">
        <v>41</v>
      </c>
      <c r="C236" s="31" t="s">
        <v>6</v>
      </c>
      <c r="D236" s="34" t="s">
        <v>136</v>
      </c>
      <c r="E236" s="36" t="s">
        <v>135</v>
      </c>
      <c r="F236" s="37">
        <v>775</v>
      </c>
      <c r="G236" s="34">
        <f t="shared" si="8"/>
        <v>9300</v>
      </c>
      <c r="H236" s="37">
        <v>0</v>
      </c>
      <c r="I236" s="37">
        <v>0</v>
      </c>
      <c r="J236" s="37">
        <v>51.68</v>
      </c>
      <c r="K236" s="37">
        <v>0</v>
      </c>
      <c r="L236" s="43">
        <f t="shared" si="7"/>
        <v>9351.68</v>
      </c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</row>
    <row r="237" spans="1:24" s="33" customFormat="1" ht="24" customHeight="1" x14ac:dyDescent="0.25">
      <c r="A237" s="42">
        <v>235</v>
      </c>
      <c r="B237" s="35" t="s">
        <v>58</v>
      </c>
      <c r="C237" s="31" t="s">
        <v>6</v>
      </c>
      <c r="D237" s="34" t="s">
        <v>136</v>
      </c>
      <c r="E237" s="36" t="s">
        <v>135</v>
      </c>
      <c r="F237" s="37">
        <v>561</v>
      </c>
      <c r="G237" s="34">
        <f>561*12</f>
        <v>6732</v>
      </c>
      <c r="H237" s="37">
        <v>0</v>
      </c>
      <c r="I237" s="37">
        <v>0</v>
      </c>
      <c r="J237" s="37">
        <v>0</v>
      </c>
      <c r="K237" s="37">
        <v>0</v>
      </c>
      <c r="L237" s="43">
        <f t="shared" si="7"/>
        <v>6732</v>
      </c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</row>
    <row r="238" spans="1:24" s="33" customFormat="1" ht="24" customHeight="1" x14ac:dyDescent="0.25">
      <c r="A238" s="42">
        <v>236</v>
      </c>
      <c r="B238" s="35" t="s">
        <v>41</v>
      </c>
      <c r="C238" s="31" t="s">
        <v>6</v>
      </c>
      <c r="D238" s="34" t="s">
        <v>136</v>
      </c>
      <c r="E238" s="36" t="s">
        <v>135</v>
      </c>
      <c r="F238" s="37">
        <v>775</v>
      </c>
      <c r="G238" s="34">
        <f t="shared" si="8"/>
        <v>9300</v>
      </c>
      <c r="H238" s="37">
        <v>0</v>
      </c>
      <c r="I238" s="37">
        <v>0</v>
      </c>
      <c r="J238" s="37">
        <v>258.39999999999998</v>
      </c>
      <c r="K238" s="37">
        <v>0</v>
      </c>
      <c r="L238" s="43">
        <f t="shared" si="7"/>
        <v>9558.4</v>
      </c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</row>
    <row r="239" spans="1:24" s="33" customFormat="1" ht="24" customHeight="1" x14ac:dyDescent="0.25">
      <c r="A239" s="42">
        <v>237</v>
      </c>
      <c r="B239" s="35" t="s">
        <v>41</v>
      </c>
      <c r="C239" s="31" t="s">
        <v>6</v>
      </c>
      <c r="D239" s="34" t="s">
        <v>136</v>
      </c>
      <c r="E239" s="36" t="s">
        <v>135</v>
      </c>
      <c r="F239" s="37">
        <v>775</v>
      </c>
      <c r="G239" s="34">
        <f t="shared" si="8"/>
        <v>9300</v>
      </c>
      <c r="H239" s="37">
        <v>0</v>
      </c>
      <c r="I239" s="37">
        <v>0</v>
      </c>
      <c r="J239" s="37">
        <v>0</v>
      </c>
      <c r="K239" s="37">
        <v>0</v>
      </c>
      <c r="L239" s="43">
        <f t="shared" si="7"/>
        <v>9300</v>
      </c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</row>
    <row r="240" spans="1:24" s="33" customFormat="1" ht="24" customHeight="1" x14ac:dyDescent="0.25">
      <c r="A240" s="42">
        <v>238</v>
      </c>
      <c r="B240" s="35" t="s">
        <v>41</v>
      </c>
      <c r="C240" s="31" t="s">
        <v>6</v>
      </c>
      <c r="D240" s="34" t="s">
        <v>136</v>
      </c>
      <c r="E240" s="36" t="s">
        <v>135</v>
      </c>
      <c r="F240" s="37">
        <v>775</v>
      </c>
      <c r="G240" s="34">
        <f t="shared" si="8"/>
        <v>9300</v>
      </c>
      <c r="H240" s="37">
        <v>0</v>
      </c>
      <c r="I240" s="37">
        <v>0</v>
      </c>
      <c r="J240" s="37">
        <v>103.36</v>
      </c>
      <c r="K240" s="37">
        <v>0</v>
      </c>
      <c r="L240" s="43">
        <f t="shared" si="7"/>
        <v>9403.36</v>
      </c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</row>
    <row r="241" spans="1:24" s="33" customFormat="1" ht="24" customHeight="1" x14ac:dyDescent="0.25">
      <c r="A241" s="42">
        <v>239</v>
      </c>
      <c r="B241" s="35" t="s">
        <v>41</v>
      </c>
      <c r="C241" s="31" t="s">
        <v>6</v>
      </c>
      <c r="D241" s="34" t="s">
        <v>136</v>
      </c>
      <c r="E241" s="36" t="s">
        <v>135</v>
      </c>
      <c r="F241" s="37">
        <v>614</v>
      </c>
      <c r="G241" s="34">
        <f>614*12</f>
        <v>7368</v>
      </c>
      <c r="H241" s="37">
        <v>0</v>
      </c>
      <c r="I241" s="37">
        <v>0</v>
      </c>
      <c r="J241" s="37">
        <v>0</v>
      </c>
      <c r="K241" s="37">
        <v>0</v>
      </c>
      <c r="L241" s="43">
        <f t="shared" si="7"/>
        <v>7368</v>
      </c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</row>
    <row r="242" spans="1:24" s="33" customFormat="1" ht="24" customHeight="1" x14ac:dyDescent="0.25">
      <c r="A242" s="42">
        <v>240</v>
      </c>
      <c r="B242" s="35" t="s">
        <v>63</v>
      </c>
      <c r="C242" s="31" t="s">
        <v>6</v>
      </c>
      <c r="D242" s="34" t="s">
        <v>136</v>
      </c>
      <c r="E242" s="36" t="s">
        <v>135</v>
      </c>
      <c r="F242" s="37">
        <v>821.5</v>
      </c>
      <c r="G242" s="34">
        <f>821.5*12</f>
        <v>9858</v>
      </c>
      <c r="H242" s="37">
        <v>0</v>
      </c>
      <c r="I242" s="37">
        <v>0</v>
      </c>
      <c r="J242" s="37">
        <v>0</v>
      </c>
      <c r="K242" s="37">
        <v>0</v>
      </c>
      <c r="L242" s="43">
        <f t="shared" si="7"/>
        <v>9858</v>
      </c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</row>
    <row r="243" spans="1:24" s="33" customFormat="1" ht="24" customHeight="1" x14ac:dyDescent="0.25">
      <c r="A243" s="42">
        <v>241</v>
      </c>
      <c r="B243" s="35" t="s">
        <v>41</v>
      </c>
      <c r="C243" s="31" t="s">
        <v>6</v>
      </c>
      <c r="D243" s="34" t="s">
        <v>136</v>
      </c>
      <c r="E243" s="36" t="s">
        <v>135</v>
      </c>
      <c r="F243" s="37">
        <v>775</v>
      </c>
      <c r="G243" s="34">
        <f t="shared" si="8"/>
        <v>9300</v>
      </c>
      <c r="H243" s="37">
        <v>0</v>
      </c>
      <c r="I243" s="37">
        <v>0</v>
      </c>
      <c r="J243" s="37">
        <v>0</v>
      </c>
      <c r="K243" s="37">
        <v>0</v>
      </c>
      <c r="L243" s="43">
        <f t="shared" si="7"/>
        <v>9300</v>
      </c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</row>
    <row r="244" spans="1:24" s="33" customFormat="1" ht="24" customHeight="1" x14ac:dyDescent="0.25">
      <c r="A244" s="42">
        <v>242</v>
      </c>
      <c r="B244" s="35" t="s">
        <v>118</v>
      </c>
      <c r="C244" s="31" t="s">
        <v>6</v>
      </c>
      <c r="D244" s="34" t="s">
        <v>136</v>
      </c>
      <c r="E244" s="36" t="s">
        <v>135</v>
      </c>
      <c r="F244" s="37">
        <v>817</v>
      </c>
      <c r="G244" s="34">
        <f>817*12</f>
        <v>9804</v>
      </c>
      <c r="H244" s="37">
        <v>0</v>
      </c>
      <c r="I244" s="37">
        <v>0</v>
      </c>
      <c r="J244" s="37">
        <v>0</v>
      </c>
      <c r="K244" s="37">
        <v>0</v>
      </c>
      <c r="L244" s="43">
        <f t="shared" si="7"/>
        <v>9804</v>
      </c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</row>
    <row r="245" spans="1:24" s="33" customFormat="1" ht="24" customHeight="1" x14ac:dyDescent="0.25">
      <c r="A245" s="42">
        <v>243</v>
      </c>
      <c r="B245" s="35" t="s">
        <v>43</v>
      </c>
      <c r="C245" s="31" t="s">
        <v>6</v>
      </c>
      <c r="D245" s="34" t="s">
        <v>136</v>
      </c>
      <c r="E245" s="36" t="s">
        <v>135</v>
      </c>
      <c r="F245" s="37">
        <v>778.8</v>
      </c>
      <c r="G245" s="34">
        <f>778.8*12</f>
        <v>9345.5999999999985</v>
      </c>
      <c r="H245" s="37">
        <v>0</v>
      </c>
      <c r="I245" s="37">
        <v>0</v>
      </c>
      <c r="J245" s="37">
        <v>0</v>
      </c>
      <c r="K245" s="37">
        <v>0</v>
      </c>
      <c r="L245" s="43">
        <f t="shared" si="7"/>
        <v>9345.5999999999985</v>
      </c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</row>
    <row r="246" spans="1:24" s="33" customFormat="1" ht="24" customHeight="1" x14ac:dyDescent="0.25">
      <c r="A246" s="42">
        <v>244</v>
      </c>
      <c r="B246" s="35" t="s">
        <v>63</v>
      </c>
      <c r="C246" s="31" t="s">
        <v>6</v>
      </c>
      <c r="D246" s="34" t="s">
        <v>136</v>
      </c>
      <c r="E246" s="36" t="s">
        <v>135</v>
      </c>
      <c r="F246" s="37">
        <v>738</v>
      </c>
      <c r="G246" s="34">
        <f>738*12</f>
        <v>8856</v>
      </c>
      <c r="H246" s="37">
        <v>0</v>
      </c>
      <c r="I246" s="37">
        <v>0</v>
      </c>
      <c r="J246" s="37">
        <v>0</v>
      </c>
      <c r="K246" s="37">
        <v>0</v>
      </c>
      <c r="L246" s="43">
        <f t="shared" si="7"/>
        <v>8856</v>
      </c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</row>
    <row r="247" spans="1:24" s="33" customFormat="1" ht="24" customHeight="1" x14ac:dyDescent="0.25">
      <c r="A247" s="42">
        <v>245</v>
      </c>
      <c r="B247" s="35" t="s">
        <v>110</v>
      </c>
      <c r="C247" s="31" t="s">
        <v>6</v>
      </c>
      <c r="D247" s="34" t="s">
        <v>136</v>
      </c>
      <c r="E247" s="36" t="s">
        <v>135</v>
      </c>
      <c r="F247" s="37">
        <v>578</v>
      </c>
      <c r="G247" s="34">
        <f>578*12</f>
        <v>6936</v>
      </c>
      <c r="H247" s="37">
        <v>0</v>
      </c>
      <c r="I247" s="37">
        <v>0</v>
      </c>
      <c r="J247" s="37">
        <v>192.8</v>
      </c>
      <c r="K247" s="37">
        <v>0</v>
      </c>
      <c r="L247" s="43">
        <f t="shared" si="7"/>
        <v>7128.8</v>
      </c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</row>
    <row r="248" spans="1:24" s="33" customFormat="1" ht="24" customHeight="1" x14ac:dyDescent="0.25">
      <c r="A248" s="42">
        <v>246</v>
      </c>
      <c r="B248" s="35" t="s">
        <v>119</v>
      </c>
      <c r="C248" s="31" t="s">
        <v>6</v>
      </c>
      <c r="D248" s="34" t="s">
        <v>136</v>
      </c>
      <c r="E248" s="36" t="s">
        <v>135</v>
      </c>
      <c r="F248" s="37">
        <v>775</v>
      </c>
      <c r="G248" s="34">
        <f t="shared" si="8"/>
        <v>9300</v>
      </c>
      <c r="H248" s="37">
        <v>0</v>
      </c>
      <c r="I248" s="37">
        <v>0</v>
      </c>
      <c r="J248" s="37">
        <v>271.25</v>
      </c>
      <c r="K248" s="37">
        <v>0</v>
      </c>
      <c r="L248" s="43">
        <f t="shared" si="7"/>
        <v>9571.25</v>
      </c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</row>
    <row r="249" spans="1:24" s="33" customFormat="1" ht="24" customHeight="1" x14ac:dyDescent="0.25">
      <c r="A249" s="42">
        <v>247</v>
      </c>
      <c r="B249" s="35" t="s">
        <v>102</v>
      </c>
      <c r="C249" s="31" t="s">
        <v>6</v>
      </c>
      <c r="D249" s="34" t="s">
        <v>136</v>
      </c>
      <c r="E249" s="36" t="s">
        <v>135</v>
      </c>
      <c r="F249" s="37">
        <v>561</v>
      </c>
      <c r="G249" s="34">
        <f>561*12</f>
        <v>6732</v>
      </c>
      <c r="H249" s="37">
        <v>0</v>
      </c>
      <c r="I249" s="37">
        <v>0</v>
      </c>
      <c r="J249" s="37">
        <v>0</v>
      </c>
      <c r="K249" s="37">
        <v>0</v>
      </c>
      <c r="L249" s="43">
        <f t="shared" si="7"/>
        <v>6732</v>
      </c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</row>
    <row r="250" spans="1:24" s="33" customFormat="1" ht="24" customHeight="1" x14ac:dyDescent="0.25">
      <c r="A250" s="42">
        <v>248</v>
      </c>
      <c r="B250" s="35" t="s">
        <v>68</v>
      </c>
      <c r="C250" s="31" t="s">
        <v>6</v>
      </c>
      <c r="D250" s="34" t="s">
        <v>136</v>
      </c>
      <c r="E250" s="36" t="s">
        <v>135</v>
      </c>
      <c r="F250" s="37">
        <v>738</v>
      </c>
      <c r="G250" s="34">
        <f>738*12</f>
        <v>8856</v>
      </c>
      <c r="H250" s="37">
        <v>0</v>
      </c>
      <c r="I250" s="37">
        <v>0</v>
      </c>
      <c r="J250" s="37">
        <v>0</v>
      </c>
      <c r="K250" s="37">
        <v>0</v>
      </c>
      <c r="L250" s="43">
        <f t="shared" si="7"/>
        <v>8856</v>
      </c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</row>
    <row r="251" spans="1:24" s="33" customFormat="1" ht="24" customHeight="1" x14ac:dyDescent="0.25">
      <c r="A251" s="42">
        <v>249</v>
      </c>
      <c r="B251" s="35" t="s">
        <v>68</v>
      </c>
      <c r="C251" s="31" t="s">
        <v>6</v>
      </c>
      <c r="D251" s="34" t="s">
        <v>136</v>
      </c>
      <c r="E251" s="36" t="s">
        <v>135</v>
      </c>
      <c r="F251" s="37">
        <v>738</v>
      </c>
      <c r="G251" s="34">
        <f t="shared" ref="G251:G252" si="9">738*12</f>
        <v>8856</v>
      </c>
      <c r="H251" s="37">
        <v>0</v>
      </c>
      <c r="I251" s="37">
        <v>0</v>
      </c>
      <c r="J251" s="37">
        <v>0</v>
      </c>
      <c r="K251" s="37">
        <v>0</v>
      </c>
      <c r="L251" s="43">
        <f t="shared" si="7"/>
        <v>8856</v>
      </c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</row>
    <row r="252" spans="1:24" s="33" customFormat="1" ht="24" customHeight="1" x14ac:dyDescent="0.25">
      <c r="A252" s="42">
        <v>250</v>
      </c>
      <c r="B252" s="35" t="s">
        <v>68</v>
      </c>
      <c r="C252" s="31" t="s">
        <v>6</v>
      </c>
      <c r="D252" s="34" t="s">
        <v>136</v>
      </c>
      <c r="E252" s="36" t="s">
        <v>135</v>
      </c>
      <c r="F252" s="37">
        <v>738</v>
      </c>
      <c r="G252" s="34">
        <f t="shared" si="9"/>
        <v>8856</v>
      </c>
      <c r="H252" s="37">
        <v>0</v>
      </c>
      <c r="I252" s="37">
        <v>0</v>
      </c>
      <c r="J252" s="37">
        <v>0</v>
      </c>
      <c r="K252" s="37">
        <v>0</v>
      </c>
      <c r="L252" s="43">
        <f t="shared" si="7"/>
        <v>8856</v>
      </c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</row>
    <row r="253" spans="1:24" s="33" customFormat="1" ht="24" customHeight="1" x14ac:dyDescent="0.25">
      <c r="A253" s="42">
        <v>251</v>
      </c>
      <c r="B253" s="35" t="s">
        <v>120</v>
      </c>
      <c r="C253" s="31" t="s">
        <v>6</v>
      </c>
      <c r="D253" s="34" t="s">
        <v>136</v>
      </c>
      <c r="E253" s="36" t="s">
        <v>135</v>
      </c>
      <c r="F253" s="37">
        <v>561</v>
      </c>
      <c r="G253" s="34">
        <f>561*12</f>
        <v>6732</v>
      </c>
      <c r="H253" s="37">
        <v>0</v>
      </c>
      <c r="I253" s="37">
        <v>0</v>
      </c>
      <c r="J253" s="37">
        <v>0</v>
      </c>
      <c r="K253" s="37">
        <v>0</v>
      </c>
      <c r="L253" s="43">
        <f t="shared" si="7"/>
        <v>6732</v>
      </c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</row>
    <row r="254" spans="1:24" s="33" customFormat="1" ht="24" customHeight="1" x14ac:dyDescent="0.25">
      <c r="A254" s="42">
        <v>252</v>
      </c>
      <c r="B254" s="35" t="s">
        <v>121</v>
      </c>
      <c r="C254" s="31" t="s">
        <v>6</v>
      </c>
      <c r="D254" s="34" t="s">
        <v>136</v>
      </c>
      <c r="E254" s="36" t="s">
        <v>135</v>
      </c>
      <c r="F254" s="37">
        <v>561</v>
      </c>
      <c r="G254" s="34">
        <f>561*12</f>
        <v>6732</v>
      </c>
      <c r="H254" s="37">
        <v>0</v>
      </c>
      <c r="I254" s="37">
        <v>0</v>
      </c>
      <c r="J254" s="37">
        <v>0</v>
      </c>
      <c r="K254" s="37">
        <v>0</v>
      </c>
      <c r="L254" s="43">
        <f t="shared" si="7"/>
        <v>6732</v>
      </c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</row>
    <row r="255" spans="1:24" ht="24" customHeight="1" x14ac:dyDescent="0.25">
      <c r="A255" s="42">
        <v>253</v>
      </c>
      <c r="B255" s="25" t="s">
        <v>50</v>
      </c>
      <c r="C255" s="31" t="s">
        <v>6</v>
      </c>
      <c r="D255" s="24" t="s">
        <v>136</v>
      </c>
      <c r="E255" s="27" t="s">
        <v>135</v>
      </c>
      <c r="F255" s="28">
        <v>728.5</v>
      </c>
      <c r="G255" s="24">
        <f>728.5*12</f>
        <v>8742</v>
      </c>
      <c r="H255" s="28">
        <v>0</v>
      </c>
      <c r="I255" s="28">
        <v>0</v>
      </c>
      <c r="J255" s="28">
        <v>0</v>
      </c>
      <c r="K255" s="28">
        <v>0</v>
      </c>
      <c r="L255" s="43">
        <f t="shared" si="7"/>
        <v>8742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s="33" customFormat="1" ht="24" customHeight="1" x14ac:dyDescent="0.25">
      <c r="A256" s="42">
        <v>254</v>
      </c>
      <c r="B256" s="35" t="s">
        <v>104</v>
      </c>
      <c r="C256" s="31" t="s">
        <v>6</v>
      </c>
      <c r="D256" s="34" t="s">
        <v>136</v>
      </c>
      <c r="E256" s="36" t="s">
        <v>135</v>
      </c>
      <c r="F256" s="37">
        <v>775</v>
      </c>
      <c r="G256" s="34">
        <f t="shared" ref="G256:G265" si="10">775*12</f>
        <v>9300</v>
      </c>
      <c r="H256" s="37">
        <v>0</v>
      </c>
      <c r="I256" s="37">
        <v>0</v>
      </c>
      <c r="J256" s="37">
        <v>0</v>
      </c>
      <c r="K256" s="37">
        <v>0</v>
      </c>
      <c r="L256" s="43">
        <f t="shared" si="7"/>
        <v>9300</v>
      </c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</row>
    <row r="257" spans="1:24" s="33" customFormat="1" ht="24" customHeight="1" x14ac:dyDescent="0.25">
      <c r="A257" s="42">
        <v>255</v>
      </c>
      <c r="B257" s="35" t="s">
        <v>122</v>
      </c>
      <c r="C257" s="31" t="s">
        <v>6</v>
      </c>
      <c r="D257" s="34" t="s">
        <v>136</v>
      </c>
      <c r="E257" s="36" t="s">
        <v>135</v>
      </c>
      <c r="F257" s="37">
        <v>970.53</v>
      </c>
      <c r="G257" s="34">
        <f>970.53*12</f>
        <v>11646.36</v>
      </c>
      <c r="H257" s="37">
        <v>0</v>
      </c>
      <c r="I257" s="37">
        <v>0</v>
      </c>
      <c r="J257" s="37">
        <v>0</v>
      </c>
      <c r="K257" s="37">
        <v>0</v>
      </c>
      <c r="L257" s="43">
        <f t="shared" si="7"/>
        <v>11646.36</v>
      </c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</row>
    <row r="258" spans="1:24" s="33" customFormat="1" ht="24" customHeight="1" x14ac:dyDescent="0.25">
      <c r="A258" s="42">
        <v>256</v>
      </c>
      <c r="B258" s="35" t="s">
        <v>123</v>
      </c>
      <c r="C258" s="31" t="s">
        <v>6</v>
      </c>
      <c r="D258" s="34" t="s">
        <v>136</v>
      </c>
      <c r="E258" s="36" t="s">
        <v>135</v>
      </c>
      <c r="F258" s="37">
        <v>910.4</v>
      </c>
      <c r="G258" s="34">
        <f>910.4*12</f>
        <v>10924.8</v>
      </c>
      <c r="H258" s="37">
        <v>0</v>
      </c>
      <c r="I258" s="37">
        <v>0</v>
      </c>
      <c r="J258" s="37">
        <v>0</v>
      </c>
      <c r="K258" s="37">
        <v>0</v>
      </c>
      <c r="L258" s="43">
        <f t="shared" si="7"/>
        <v>10924.8</v>
      </c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</row>
    <row r="259" spans="1:24" s="33" customFormat="1" ht="24" customHeight="1" x14ac:dyDescent="0.25">
      <c r="A259" s="42">
        <v>257</v>
      </c>
      <c r="B259" s="35" t="s">
        <v>104</v>
      </c>
      <c r="C259" s="31" t="s">
        <v>6</v>
      </c>
      <c r="D259" s="34" t="s">
        <v>136</v>
      </c>
      <c r="E259" s="36" t="s">
        <v>135</v>
      </c>
      <c r="F259" s="37">
        <v>934.63</v>
      </c>
      <c r="G259" s="34">
        <f>934.63*12</f>
        <v>11215.56</v>
      </c>
      <c r="H259" s="37">
        <v>0</v>
      </c>
      <c r="I259" s="37">
        <v>0</v>
      </c>
      <c r="J259" s="37">
        <v>0</v>
      </c>
      <c r="K259" s="37">
        <v>0</v>
      </c>
      <c r="L259" s="43">
        <f t="shared" si="7"/>
        <v>11215.56</v>
      </c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</row>
    <row r="260" spans="1:24" s="33" customFormat="1" ht="24" customHeight="1" x14ac:dyDescent="0.25">
      <c r="A260" s="42">
        <v>258</v>
      </c>
      <c r="B260" s="35" t="s">
        <v>104</v>
      </c>
      <c r="C260" s="31" t="s">
        <v>6</v>
      </c>
      <c r="D260" s="34" t="s">
        <v>136</v>
      </c>
      <c r="E260" s="36" t="s">
        <v>135</v>
      </c>
      <c r="F260" s="37">
        <v>775</v>
      </c>
      <c r="G260" s="34">
        <f t="shared" si="10"/>
        <v>9300</v>
      </c>
      <c r="H260" s="37">
        <v>0</v>
      </c>
      <c r="I260" s="37">
        <v>0</v>
      </c>
      <c r="J260" s="37">
        <v>0</v>
      </c>
      <c r="K260" s="37">
        <v>0</v>
      </c>
      <c r="L260" s="43">
        <f t="shared" ref="L260:L323" si="11">SUM(G260:K260)</f>
        <v>9300</v>
      </c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</row>
    <row r="261" spans="1:24" s="33" customFormat="1" ht="24" customHeight="1" x14ac:dyDescent="0.25">
      <c r="A261" s="42">
        <v>259</v>
      </c>
      <c r="B261" s="35" t="s">
        <v>91</v>
      </c>
      <c r="C261" s="31" t="s">
        <v>6</v>
      </c>
      <c r="D261" s="34" t="s">
        <v>136</v>
      </c>
      <c r="E261" s="36" t="s">
        <v>135</v>
      </c>
      <c r="F261" s="37">
        <v>927.13</v>
      </c>
      <c r="G261" s="34">
        <f>927.13*12</f>
        <v>11125.56</v>
      </c>
      <c r="H261" s="37">
        <v>0</v>
      </c>
      <c r="I261" s="37">
        <v>0</v>
      </c>
      <c r="J261" s="37">
        <v>0</v>
      </c>
      <c r="K261" s="37">
        <v>0</v>
      </c>
      <c r="L261" s="43">
        <f t="shared" si="11"/>
        <v>11125.56</v>
      </c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</row>
    <row r="262" spans="1:24" s="33" customFormat="1" ht="24" customHeight="1" x14ac:dyDescent="0.25">
      <c r="A262" s="42">
        <v>260</v>
      </c>
      <c r="B262" s="35" t="s">
        <v>124</v>
      </c>
      <c r="C262" s="31" t="s">
        <v>6</v>
      </c>
      <c r="D262" s="34" t="s">
        <v>136</v>
      </c>
      <c r="E262" s="36" t="s">
        <v>135</v>
      </c>
      <c r="F262" s="37">
        <v>868</v>
      </c>
      <c r="G262" s="34">
        <f>868*12</f>
        <v>10416</v>
      </c>
      <c r="H262" s="37">
        <v>0</v>
      </c>
      <c r="I262" s="37">
        <v>0</v>
      </c>
      <c r="J262" s="37">
        <v>0</v>
      </c>
      <c r="K262" s="37">
        <v>0</v>
      </c>
      <c r="L262" s="43">
        <f t="shared" si="11"/>
        <v>10416</v>
      </c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</row>
    <row r="263" spans="1:24" s="33" customFormat="1" ht="24" customHeight="1" x14ac:dyDescent="0.25">
      <c r="A263" s="42">
        <v>261</v>
      </c>
      <c r="B263" s="35" t="s">
        <v>110</v>
      </c>
      <c r="C263" s="31" t="s">
        <v>6</v>
      </c>
      <c r="D263" s="34" t="s">
        <v>136</v>
      </c>
      <c r="E263" s="36" t="s">
        <v>135</v>
      </c>
      <c r="F263" s="37">
        <v>821.5</v>
      </c>
      <c r="G263" s="34">
        <f>821.5*12</f>
        <v>9858</v>
      </c>
      <c r="H263" s="37">
        <v>0</v>
      </c>
      <c r="I263" s="37">
        <v>0</v>
      </c>
      <c r="J263" s="37">
        <v>164.4</v>
      </c>
      <c r="K263" s="37">
        <v>0</v>
      </c>
      <c r="L263" s="43">
        <f t="shared" si="11"/>
        <v>10022.4</v>
      </c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</row>
    <row r="264" spans="1:24" s="33" customFormat="1" ht="24" customHeight="1" x14ac:dyDescent="0.25">
      <c r="A264" s="42">
        <v>262</v>
      </c>
      <c r="B264" s="35" t="s">
        <v>42</v>
      </c>
      <c r="C264" s="31" t="s">
        <v>6</v>
      </c>
      <c r="D264" s="34" t="s">
        <v>136</v>
      </c>
      <c r="E264" s="36" t="s">
        <v>135</v>
      </c>
      <c r="F264" s="37">
        <v>822.33</v>
      </c>
      <c r="G264" s="34">
        <f>822.33*12</f>
        <v>9867.9600000000009</v>
      </c>
      <c r="H264" s="37">
        <v>0</v>
      </c>
      <c r="I264" s="37">
        <v>0</v>
      </c>
      <c r="J264" s="37">
        <v>0</v>
      </c>
      <c r="K264" s="37">
        <v>0</v>
      </c>
      <c r="L264" s="43">
        <f t="shared" si="11"/>
        <v>9867.9600000000009</v>
      </c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</row>
    <row r="265" spans="1:24" s="33" customFormat="1" ht="24" customHeight="1" x14ac:dyDescent="0.25">
      <c r="A265" s="42">
        <v>263</v>
      </c>
      <c r="B265" s="35" t="s">
        <v>58</v>
      </c>
      <c r="C265" s="31" t="s">
        <v>6</v>
      </c>
      <c r="D265" s="34" t="s">
        <v>136</v>
      </c>
      <c r="E265" s="36" t="s">
        <v>135</v>
      </c>
      <c r="F265" s="37">
        <v>775</v>
      </c>
      <c r="G265" s="34">
        <f t="shared" si="10"/>
        <v>9300</v>
      </c>
      <c r="H265" s="37">
        <v>0</v>
      </c>
      <c r="I265" s="37">
        <v>0</v>
      </c>
      <c r="J265" s="37">
        <v>0</v>
      </c>
      <c r="K265" s="37">
        <v>0</v>
      </c>
      <c r="L265" s="43">
        <f t="shared" si="11"/>
        <v>9300</v>
      </c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</row>
    <row r="266" spans="1:24" s="33" customFormat="1" ht="24" customHeight="1" x14ac:dyDescent="0.25">
      <c r="A266" s="42">
        <v>264</v>
      </c>
      <c r="B266" s="35" t="s">
        <v>105</v>
      </c>
      <c r="C266" s="31" t="s">
        <v>6</v>
      </c>
      <c r="D266" s="34" t="s">
        <v>136</v>
      </c>
      <c r="E266" s="36" t="s">
        <v>135</v>
      </c>
      <c r="F266" s="37">
        <v>917.73</v>
      </c>
      <c r="G266" s="34">
        <f>917.73*12</f>
        <v>11012.76</v>
      </c>
      <c r="H266" s="37">
        <v>0</v>
      </c>
      <c r="I266" s="37">
        <v>0</v>
      </c>
      <c r="J266" s="37">
        <v>0</v>
      </c>
      <c r="K266" s="37">
        <v>0</v>
      </c>
      <c r="L266" s="43">
        <f t="shared" si="11"/>
        <v>11012.76</v>
      </c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</row>
    <row r="267" spans="1:24" s="33" customFormat="1" ht="24" customHeight="1" x14ac:dyDescent="0.25">
      <c r="A267" s="42">
        <v>265</v>
      </c>
      <c r="B267" s="35" t="s">
        <v>105</v>
      </c>
      <c r="C267" s="31" t="s">
        <v>6</v>
      </c>
      <c r="D267" s="34" t="s">
        <v>136</v>
      </c>
      <c r="E267" s="36" t="s">
        <v>135</v>
      </c>
      <c r="F267" s="37">
        <v>914.5</v>
      </c>
      <c r="G267" s="34">
        <f>914.5*12</f>
        <v>10974</v>
      </c>
      <c r="H267" s="37">
        <v>0</v>
      </c>
      <c r="I267" s="37">
        <v>0</v>
      </c>
      <c r="J267" s="37">
        <v>0</v>
      </c>
      <c r="K267" s="37">
        <v>0</v>
      </c>
      <c r="L267" s="43">
        <f t="shared" si="11"/>
        <v>10974</v>
      </c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</row>
    <row r="268" spans="1:24" s="33" customFormat="1" ht="24" customHeight="1" x14ac:dyDescent="0.25">
      <c r="A268" s="42">
        <v>266</v>
      </c>
      <c r="B268" s="35" t="s">
        <v>104</v>
      </c>
      <c r="C268" s="31" t="s">
        <v>6</v>
      </c>
      <c r="D268" s="34" t="s">
        <v>136</v>
      </c>
      <c r="E268" s="36" t="s">
        <v>135</v>
      </c>
      <c r="F268" s="37">
        <v>561</v>
      </c>
      <c r="G268" s="34">
        <f>561*12</f>
        <v>6732</v>
      </c>
      <c r="H268" s="37">
        <v>0</v>
      </c>
      <c r="I268" s="37">
        <v>0</v>
      </c>
      <c r="J268" s="37">
        <v>37.4</v>
      </c>
      <c r="K268" s="37">
        <v>0</v>
      </c>
      <c r="L268" s="43">
        <f t="shared" si="11"/>
        <v>6769.4</v>
      </c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</row>
    <row r="269" spans="1:24" s="33" customFormat="1" ht="24" customHeight="1" x14ac:dyDescent="0.25">
      <c r="A269" s="42">
        <v>267</v>
      </c>
      <c r="B269" s="35" t="s">
        <v>110</v>
      </c>
      <c r="C269" s="31" t="s">
        <v>6</v>
      </c>
      <c r="D269" s="34" t="s">
        <v>136</v>
      </c>
      <c r="E269" s="36" t="s">
        <v>135</v>
      </c>
      <c r="F269" s="38">
        <v>1007.63</v>
      </c>
      <c r="G269" s="34">
        <f>1007.63*12</f>
        <v>12091.56</v>
      </c>
      <c r="H269" s="37">
        <v>0</v>
      </c>
      <c r="I269" s="37">
        <v>0</v>
      </c>
      <c r="J269" s="37">
        <v>201.6</v>
      </c>
      <c r="K269" s="37">
        <v>0</v>
      </c>
      <c r="L269" s="43">
        <f t="shared" si="11"/>
        <v>12293.16</v>
      </c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</row>
    <row r="270" spans="1:24" s="33" customFormat="1" ht="24" customHeight="1" x14ac:dyDescent="0.25">
      <c r="A270" s="42">
        <v>268</v>
      </c>
      <c r="B270" s="35" t="s">
        <v>125</v>
      </c>
      <c r="C270" s="31" t="s">
        <v>6</v>
      </c>
      <c r="D270" s="34" t="s">
        <v>136</v>
      </c>
      <c r="E270" s="36" t="s">
        <v>135</v>
      </c>
      <c r="F270" s="38">
        <v>1130</v>
      </c>
      <c r="G270" s="34">
        <f>1130*12</f>
        <v>13560</v>
      </c>
      <c r="H270" s="37">
        <v>0</v>
      </c>
      <c r="I270" s="37">
        <v>0</v>
      </c>
      <c r="J270" s="37">
        <v>0</v>
      </c>
      <c r="K270" s="37">
        <v>0</v>
      </c>
      <c r="L270" s="43">
        <f t="shared" si="11"/>
        <v>13560</v>
      </c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</row>
    <row r="271" spans="1:24" s="33" customFormat="1" ht="24" customHeight="1" x14ac:dyDescent="0.25">
      <c r="A271" s="42">
        <v>269</v>
      </c>
      <c r="B271" s="35" t="s">
        <v>126</v>
      </c>
      <c r="C271" s="31" t="s">
        <v>6</v>
      </c>
      <c r="D271" s="34" t="s">
        <v>136</v>
      </c>
      <c r="E271" s="36" t="s">
        <v>135</v>
      </c>
      <c r="F271" s="37">
        <v>768.93</v>
      </c>
      <c r="G271" s="34">
        <f>768.93*12</f>
        <v>9227.16</v>
      </c>
      <c r="H271" s="37">
        <v>0</v>
      </c>
      <c r="I271" s="37">
        <v>0</v>
      </c>
      <c r="J271" s="37">
        <v>0</v>
      </c>
      <c r="K271" s="37">
        <v>0</v>
      </c>
      <c r="L271" s="43">
        <f t="shared" si="11"/>
        <v>9227.16</v>
      </c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</row>
    <row r="272" spans="1:24" s="33" customFormat="1" ht="24" customHeight="1" x14ac:dyDescent="0.25">
      <c r="A272" s="42">
        <v>270</v>
      </c>
      <c r="B272" s="35" t="s">
        <v>105</v>
      </c>
      <c r="C272" s="31" t="s">
        <v>6</v>
      </c>
      <c r="D272" s="34" t="s">
        <v>136</v>
      </c>
      <c r="E272" s="36" t="s">
        <v>135</v>
      </c>
      <c r="F272" s="37">
        <v>914.43</v>
      </c>
      <c r="G272" s="34">
        <f>914.43*12</f>
        <v>10973.16</v>
      </c>
      <c r="H272" s="37">
        <v>0</v>
      </c>
      <c r="I272" s="37">
        <v>0</v>
      </c>
      <c r="J272" s="37">
        <v>0</v>
      </c>
      <c r="K272" s="37">
        <v>0</v>
      </c>
      <c r="L272" s="43">
        <f t="shared" si="11"/>
        <v>10973.16</v>
      </c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</row>
    <row r="273" spans="1:24" s="33" customFormat="1" ht="24" customHeight="1" x14ac:dyDescent="0.25">
      <c r="A273" s="42">
        <v>271</v>
      </c>
      <c r="B273" s="35" t="s">
        <v>110</v>
      </c>
      <c r="C273" s="31" t="s">
        <v>6</v>
      </c>
      <c r="D273" s="34" t="s">
        <v>136</v>
      </c>
      <c r="E273" s="36" t="s">
        <v>135</v>
      </c>
      <c r="F273" s="37">
        <v>920.23</v>
      </c>
      <c r="G273" s="34">
        <f>920.23*12</f>
        <v>11042.76</v>
      </c>
      <c r="H273" s="37">
        <v>0</v>
      </c>
      <c r="I273" s="37">
        <v>0</v>
      </c>
      <c r="J273" s="37">
        <v>0</v>
      </c>
      <c r="K273" s="37">
        <v>0</v>
      </c>
      <c r="L273" s="43">
        <f t="shared" si="11"/>
        <v>11042.76</v>
      </c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</row>
    <row r="274" spans="1:24" s="33" customFormat="1" ht="24" customHeight="1" x14ac:dyDescent="0.25">
      <c r="A274" s="42">
        <v>272</v>
      </c>
      <c r="B274" s="35" t="s">
        <v>127</v>
      </c>
      <c r="C274" s="31" t="s">
        <v>6</v>
      </c>
      <c r="D274" s="34" t="s">
        <v>136</v>
      </c>
      <c r="E274" s="36" t="s">
        <v>135</v>
      </c>
      <c r="F274" s="37">
        <v>868</v>
      </c>
      <c r="G274" s="34">
        <f>868*12</f>
        <v>10416</v>
      </c>
      <c r="H274" s="37">
        <v>0</v>
      </c>
      <c r="I274" s="37">
        <v>0</v>
      </c>
      <c r="J274" s="37">
        <v>0</v>
      </c>
      <c r="K274" s="37">
        <v>0</v>
      </c>
      <c r="L274" s="43">
        <f t="shared" si="11"/>
        <v>10416</v>
      </c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</row>
    <row r="275" spans="1:24" s="33" customFormat="1" ht="24" customHeight="1" x14ac:dyDescent="0.25">
      <c r="A275" s="42">
        <v>273</v>
      </c>
      <c r="B275" s="35" t="s">
        <v>128</v>
      </c>
      <c r="C275" s="31" t="s">
        <v>6</v>
      </c>
      <c r="D275" s="34" t="s">
        <v>136</v>
      </c>
      <c r="E275" s="36" t="s">
        <v>135</v>
      </c>
      <c r="F275" s="37">
        <v>914.5</v>
      </c>
      <c r="G275" s="34">
        <f>914.5*12</f>
        <v>10974</v>
      </c>
      <c r="H275" s="37">
        <v>0</v>
      </c>
      <c r="I275" s="37">
        <v>0</v>
      </c>
      <c r="J275" s="37">
        <v>0</v>
      </c>
      <c r="K275" s="37">
        <v>0</v>
      </c>
      <c r="L275" s="43">
        <f t="shared" si="11"/>
        <v>10974</v>
      </c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</row>
    <row r="276" spans="1:24" s="33" customFormat="1" ht="24" customHeight="1" x14ac:dyDescent="0.25">
      <c r="A276" s="42">
        <v>274</v>
      </c>
      <c r="B276" s="35" t="s">
        <v>129</v>
      </c>
      <c r="C276" s="31" t="s">
        <v>6</v>
      </c>
      <c r="D276" s="34" t="s">
        <v>136</v>
      </c>
      <c r="E276" s="36" t="s">
        <v>135</v>
      </c>
      <c r="F276" s="37">
        <v>939.88</v>
      </c>
      <c r="G276" s="34">
        <f>939.88*12</f>
        <v>11278.56</v>
      </c>
      <c r="H276" s="37">
        <v>0</v>
      </c>
      <c r="I276" s="37">
        <v>0</v>
      </c>
      <c r="J276" s="37">
        <v>0</v>
      </c>
      <c r="K276" s="37">
        <v>0</v>
      </c>
      <c r="L276" s="43">
        <f t="shared" si="11"/>
        <v>11278.56</v>
      </c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</row>
    <row r="277" spans="1:24" s="33" customFormat="1" ht="24" customHeight="1" x14ac:dyDescent="0.25">
      <c r="A277" s="42">
        <v>275</v>
      </c>
      <c r="B277" s="35" t="s">
        <v>130</v>
      </c>
      <c r="C277" s="31" t="s">
        <v>6</v>
      </c>
      <c r="D277" s="34" t="s">
        <v>136</v>
      </c>
      <c r="E277" s="36" t="s">
        <v>135</v>
      </c>
      <c r="F277" s="37">
        <v>863.93</v>
      </c>
      <c r="G277" s="34">
        <f>863.93*12</f>
        <v>10367.16</v>
      </c>
      <c r="H277" s="37">
        <v>0</v>
      </c>
      <c r="I277" s="37">
        <v>0</v>
      </c>
      <c r="J277" s="37">
        <v>0</v>
      </c>
      <c r="K277" s="37">
        <v>0</v>
      </c>
      <c r="L277" s="43">
        <f t="shared" si="11"/>
        <v>10367.16</v>
      </c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</row>
    <row r="278" spans="1:24" s="33" customFormat="1" ht="24" customHeight="1" x14ac:dyDescent="0.25">
      <c r="A278" s="42">
        <v>276</v>
      </c>
      <c r="B278" s="35" t="s">
        <v>131</v>
      </c>
      <c r="C278" s="31" t="s">
        <v>6</v>
      </c>
      <c r="D278" s="34" t="s">
        <v>136</v>
      </c>
      <c r="E278" s="36" t="s">
        <v>135</v>
      </c>
      <c r="F278" s="37">
        <v>830</v>
      </c>
      <c r="G278" s="34">
        <f>830*12</f>
        <v>9960</v>
      </c>
      <c r="H278" s="37">
        <v>0</v>
      </c>
      <c r="I278" s="37">
        <v>0</v>
      </c>
      <c r="J278" s="37">
        <v>77.12</v>
      </c>
      <c r="K278" s="37">
        <v>0</v>
      </c>
      <c r="L278" s="43">
        <f t="shared" si="11"/>
        <v>10037.120000000001</v>
      </c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</row>
    <row r="279" spans="1:24" s="33" customFormat="1" ht="24" customHeight="1" x14ac:dyDescent="0.25">
      <c r="A279" s="42">
        <v>277</v>
      </c>
      <c r="B279" s="35" t="s">
        <v>132</v>
      </c>
      <c r="C279" s="31" t="s">
        <v>6</v>
      </c>
      <c r="D279" s="34" t="s">
        <v>136</v>
      </c>
      <c r="E279" s="36" t="s">
        <v>135</v>
      </c>
      <c r="F279" s="37">
        <v>578</v>
      </c>
      <c r="G279" s="34">
        <f>578*12</f>
        <v>6936</v>
      </c>
      <c r="H279" s="37">
        <v>0</v>
      </c>
      <c r="I279" s="37">
        <v>0</v>
      </c>
      <c r="J279" s="37">
        <v>77.12</v>
      </c>
      <c r="K279" s="37">
        <v>0</v>
      </c>
      <c r="L279" s="43">
        <f t="shared" si="11"/>
        <v>7013.12</v>
      </c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</row>
    <row r="280" spans="1:24" s="33" customFormat="1" ht="24" customHeight="1" x14ac:dyDescent="0.25">
      <c r="A280" s="42">
        <v>278</v>
      </c>
      <c r="B280" s="35" t="s">
        <v>50</v>
      </c>
      <c r="C280" s="31" t="s">
        <v>6</v>
      </c>
      <c r="D280" s="34" t="s">
        <v>136</v>
      </c>
      <c r="E280" s="36" t="s">
        <v>135</v>
      </c>
      <c r="F280" s="37">
        <v>561</v>
      </c>
      <c r="G280" s="34">
        <f>561*12</f>
        <v>6732</v>
      </c>
      <c r="H280" s="37">
        <v>0</v>
      </c>
      <c r="I280" s="37">
        <v>0</v>
      </c>
      <c r="J280" s="37">
        <v>0</v>
      </c>
      <c r="K280" s="37">
        <v>0</v>
      </c>
      <c r="L280" s="43">
        <f t="shared" si="11"/>
        <v>6732</v>
      </c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</row>
    <row r="281" spans="1:24" s="33" customFormat="1" ht="24" customHeight="1" x14ac:dyDescent="0.25">
      <c r="A281" s="42">
        <v>279</v>
      </c>
      <c r="B281" s="35" t="s">
        <v>133</v>
      </c>
      <c r="C281" s="31" t="s">
        <v>6</v>
      </c>
      <c r="D281" s="34" t="s">
        <v>136</v>
      </c>
      <c r="E281" s="36" t="s">
        <v>135</v>
      </c>
      <c r="F281" s="37">
        <v>578</v>
      </c>
      <c r="G281" s="34">
        <f>578*12</f>
        <v>6936</v>
      </c>
      <c r="H281" s="37">
        <v>0</v>
      </c>
      <c r="I281" s="37">
        <v>0</v>
      </c>
      <c r="J281" s="37">
        <v>77.12</v>
      </c>
      <c r="K281" s="37">
        <v>0</v>
      </c>
      <c r="L281" s="43">
        <f t="shared" si="11"/>
        <v>7013.12</v>
      </c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</row>
    <row r="282" spans="1:24" s="33" customFormat="1" ht="24" customHeight="1" x14ac:dyDescent="0.25">
      <c r="A282" s="42">
        <v>280</v>
      </c>
      <c r="B282" s="35" t="s">
        <v>134</v>
      </c>
      <c r="C282" s="31" t="s">
        <v>6</v>
      </c>
      <c r="D282" s="34" t="s">
        <v>136</v>
      </c>
      <c r="E282" s="36" t="s">
        <v>135</v>
      </c>
      <c r="F282" s="37">
        <v>561</v>
      </c>
      <c r="G282" s="34">
        <f>561*12</f>
        <v>6732</v>
      </c>
      <c r="H282" s="37">
        <v>0</v>
      </c>
      <c r="I282" s="37">
        <v>0</v>
      </c>
      <c r="J282" s="37">
        <v>74.88</v>
      </c>
      <c r="K282" s="37">
        <v>0</v>
      </c>
      <c r="L282" s="43">
        <f t="shared" si="11"/>
        <v>6806.88</v>
      </c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</row>
    <row r="283" spans="1:24" ht="24" customHeight="1" x14ac:dyDescent="0.25">
      <c r="A283" s="63" t="s">
        <v>137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9"/>
      <c r="M283" s="9"/>
      <c r="N283" s="9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s="33" customFormat="1" ht="24" customHeight="1" x14ac:dyDescent="0.25">
      <c r="A284" s="42">
        <v>281</v>
      </c>
      <c r="B284" s="35" t="s">
        <v>80</v>
      </c>
      <c r="C284" s="31" t="s">
        <v>6</v>
      </c>
      <c r="D284" s="39" t="s">
        <v>139</v>
      </c>
      <c r="E284" s="36" t="s">
        <v>135</v>
      </c>
      <c r="F284" s="40">
        <v>575</v>
      </c>
      <c r="G284" s="34">
        <f>575*12</f>
        <v>6900</v>
      </c>
      <c r="H284" s="37">
        <v>0</v>
      </c>
      <c r="I284" s="37">
        <v>0</v>
      </c>
      <c r="J284" s="34">
        <v>0</v>
      </c>
      <c r="K284" s="34">
        <v>0</v>
      </c>
      <c r="L284" s="43">
        <f t="shared" si="11"/>
        <v>6900</v>
      </c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</row>
    <row r="285" spans="1:24" s="33" customFormat="1" ht="24" customHeight="1" x14ac:dyDescent="0.25">
      <c r="A285" s="42">
        <v>282</v>
      </c>
      <c r="B285" s="35" t="s">
        <v>80</v>
      </c>
      <c r="C285" s="31" t="s">
        <v>6</v>
      </c>
      <c r="D285" s="39" t="s">
        <v>139</v>
      </c>
      <c r="E285" s="36" t="s">
        <v>135</v>
      </c>
      <c r="F285" s="40">
        <v>575</v>
      </c>
      <c r="G285" s="34">
        <f t="shared" ref="G285:G348" si="12">575*12</f>
        <v>6900</v>
      </c>
      <c r="H285" s="37">
        <v>0</v>
      </c>
      <c r="I285" s="37">
        <v>0</v>
      </c>
      <c r="J285" s="34">
        <v>0</v>
      </c>
      <c r="K285" s="34">
        <v>0</v>
      </c>
      <c r="L285" s="43">
        <f t="shared" si="11"/>
        <v>6900</v>
      </c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</row>
    <row r="286" spans="1:24" s="33" customFormat="1" ht="24" customHeight="1" x14ac:dyDescent="0.25">
      <c r="A286" s="42">
        <v>283</v>
      </c>
      <c r="B286" s="35" t="s">
        <v>80</v>
      </c>
      <c r="C286" s="31" t="s">
        <v>6</v>
      </c>
      <c r="D286" s="39" t="s">
        <v>139</v>
      </c>
      <c r="E286" s="36" t="s">
        <v>135</v>
      </c>
      <c r="F286" s="40">
        <v>575</v>
      </c>
      <c r="G286" s="34">
        <f t="shared" si="12"/>
        <v>6900</v>
      </c>
      <c r="H286" s="37">
        <v>0</v>
      </c>
      <c r="I286" s="37">
        <v>0</v>
      </c>
      <c r="J286" s="34">
        <v>0</v>
      </c>
      <c r="K286" s="34">
        <v>0</v>
      </c>
      <c r="L286" s="43">
        <f t="shared" si="11"/>
        <v>6900</v>
      </c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</row>
    <row r="287" spans="1:24" s="33" customFormat="1" ht="24" customHeight="1" x14ac:dyDescent="0.25">
      <c r="A287" s="42">
        <v>284</v>
      </c>
      <c r="B287" s="35" t="s">
        <v>80</v>
      </c>
      <c r="C287" s="31" t="s">
        <v>6</v>
      </c>
      <c r="D287" s="39" t="s">
        <v>139</v>
      </c>
      <c r="E287" s="36" t="s">
        <v>135</v>
      </c>
      <c r="F287" s="40">
        <v>575</v>
      </c>
      <c r="G287" s="34">
        <f t="shared" si="12"/>
        <v>6900</v>
      </c>
      <c r="H287" s="37">
        <v>0</v>
      </c>
      <c r="I287" s="37">
        <v>0</v>
      </c>
      <c r="J287" s="34">
        <v>0</v>
      </c>
      <c r="K287" s="34">
        <v>0</v>
      </c>
      <c r="L287" s="43">
        <f t="shared" si="11"/>
        <v>6900</v>
      </c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</row>
    <row r="288" spans="1:24" s="33" customFormat="1" ht="24" customHeight="1" x14ac:dyDescent="0.25">
      <c r="A288" s="42">
        <v>285</v>
      </c>
      <c r="B288" s="35" t="s">
        <v>80</v>
      </c>
      <c r="C288" s="31" t="s">
        <v>6</v>
      </c>
      <c r="D288" s="39" t="s">
        <v>139</v>
      </c>
      <c r="E288" s="36" t="s">
        <v>135</v>
      </c>
      <c r="F288" s="40">
        <v>575</v>
      </c>
      <c r="G288" s="34">
        <f t="shared" si="12"/>
        <v>6900</v>
      </c>
      <c r="H288" s="37">
        <v>0</v>
      </c>
      <c r="I288" s="37">
        <v>0</v>
      </c>
      <c r="J288" s="34">
        <v>0</v>
      </c>
      <c r="K288" s="34">
        <v>0</v>
      </c>
      <c r="L288" s="43">
        <f t="shared" si="11"/>
        <v>6900</v>
      </c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</row>
    <row r="289" spans="1:24" s="33" customFormat="1" ht="24" customHeight="1" x14ac:dyDescent="0.25">
      <c r="A289" s="42">
        <v>286</v>
      </c>
      <c r="B289" s="35" t="s">
        <v>80</v>
      </c>
      <c r="C289" s="31" t="s">
        <v>6</v>
      </c>
      <c r="D289" s="39" t="s">
        <v>139</v>
      </c>
      <c r="E289" s="36" t="s">
        <v>135</v>
      </c>
      <c r="F289" s="40">
        <v>575</v>
      </c>
      <c r="G289" s="34">
        <f t="shared" si="12"/>
        <v>6900</v>
      </c>
      <c r="H289" s="37">
        <v>0</v>
      </c>
      <c r="I289" s="37">
        <v>0</v>
      </c>
      <c r="J289" s="34">
        <v>0</v>
      </c>
      <c r="K289" s="34">
        <v>0</v>
      </c>
      <c r="L289" s="43">
        <f t="shared" si="11"/>
        <v>6900</v>
      </c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</row>
    <row r="290" spans="1:24" s="33" customFormat="1" ht="24" customHeight="1" x14ac:dyDescent="0.25">
      <c r="A290" s="42">
        <v>287</v>
      </c>
      <c r="B290" s="35" t="s">
        <v>80</v>
      </c>
      <c r="C290" s="31" t="s">
        <v>6</v>
      </c>
      <c r="D290" s="39" t="s">
        <v>139</v>
      </c>
      <c r="E290" s="36" t="s">
        <v>135</v>
      </c>
      <c r="F290" s="40">
        <v>575</v>
      </c>
      <c r="G290" s="34">
        <f t="shared" si="12"/>
        <v>6900</v>
      </c>
      <c r="H290" s="37">
        <v>0</v>
      </c>
      <c r="I290" s="37">
        <v>0</v>
      </c>
      <c r="J290" s="34">
        <v>0</v>
      </c>
      <c r="K290" s="34">
        <v>0</v>
      </c>
      <c r="L290" s="43">
        <f t="shared" si="11"/>
        <v>6900</v>
      </c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</row>
    <row r="291" spans="1:24" s="33" customFormat="1" ht="24" customHeight="1" x14ac:dyDescent="0.25">
      <c r="A291" s="42">
        <v>288</v>
      </c>
      <c r="B291" s="35" t="s">
        <v>80</v>
      </c>
      <c r="C291" s="31" t="s">
        <v>6</v>
      </c>
      <c r="D291" s="39" t="s">
        <v>139</v>
      </c>
      <c r="E291" s="36" t="s">
        <v>135</v>
      </c>
      <c r="F291" s="40">
        <v>575</v>
      </c>
      <c r="G291" s="34">
        <f t="shared" si="12"/>
        <v>6900</v>
      </c>
      <c r="H291" s="37">
        <v>0</v>
      </c>
      <c r="I291" s="37">
        <v>0</v>
      </c>
      <c r="J291" s="34">
        <v>0</v>
      </c>
      <c r="K291" s="34">
        <v>0</v>
      </c>
      <c r="L291" s="43">
        <f t="shared" si="11"/>
        <v>6900</v>
      </c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</row>
    <row r="292" spans="1:24" s="33" customFormat="1" ht="24" customHeight="1" x14ac:dyDescent="0.25">
      <c r="A292" s="42">
        <v>289</v>
      </c>
      <c r="B292" s="35" t="s">
        <v>80</v>
      </c>
      <c r="C292" s="31" t="s">
        <v>6</v>
      </c>
      <c r="D292" s="39" t="s">
        <v>139</v>
      </c>
      <c r="E292" s="36" t="s">
        <v>135</v>
      </c>
      <c r="F292" s="40">
        <v>575</v>
      </c>
      <c r="G292" s="34">
        <f t="shared" si="12"/>
        <v>6900</v>
      </c>
      <c r="H292" s="37">
        <v>0</v>
      </c>
      <c r="I292" s="37">
        <v>0</v>
      </c>
      <c r="J292" s="34">
        <v>0</v>
      </c>
      <c r="K292" s="34">
        <v>0</v>
      </c>
      <c r="L292" s="43">
        <f t="shared" si="11"/>
        <v>6900</v>
      </c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</row>
    <row r="293" spans="1:24" s="33" customFormat="1" ht="24" customHeight="1" x14ac:dyDescent="0.25">
      <c r="A293" s="42">
        <v>290</v>
      </c>
      <c r="B293" s="35" t="s">
        <v>80</v>
      </c>
      <c r="C293" s="31" t="s">
        <v>6</v>
      </c>
      <c r="D293" s="39" t="s">
        <v>139</v>
      </c>
      <c r="E293" s="36" t="s">
        <v>135</v>
      </c>
      <c r="F293" s="40">
        <v>575</v>
      </c>
      <c r="G293" s="34">
        <f t="shared" si="12"/>
        <v>6900</v>
      </c>
      <c r="H293" s="37">
        <v>47.92</v>
      </c>
      <c r="I293" s="37">
        <v>38.33</v>
      </c>
      <c r="J293" s="34">
        <v>0</v>
      </c>
      <c r="K293" s="34">
        <v>0</v>
      </c>
      <c r="L293" s="43">
        <f t="shared" si="11"/>
        <v>6986.25</v>
      </c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</row>
    <row r="294" spans="1:24" s="33" customFormat="1" ht="24" customHeight="1" x14ac:dyDescent="0.25">
      <c r="A294" s="42">
        <v>291</v>
      </c>
      <c r="B294" s="35" t="s">
        <v>80</v>
      </c>
      <c r="C294" s="31" t="s">
        <v>6</v>
      </c>
      <c r="D294" s="39" t="s">
        <v>139</v>
      </c>
      <c r="E294" s="36" t="s">
        <v>135</v>
      </c>
      <c r="F294" s="40">
        <v>575</v>
      </c>
      <c r="G294" s="34">
        <f t="shared" si="12"/>
        <v>6900</v>
      </c>
      <c r="H294" s="37">
        <v>0</v>
      </c>
      <c r="I294" s="37">
        <v>0</v>
      </c>
      <c r="J294" s="34">
        <v>0</v>
      </c>
      <c r="K294" s="34">
        <v>0</v>
      </c>
      <c r="L294" s="43">
        <f t="shared" si="11"/>
        <v>6900</v>
      </c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</row>
    <row r="295" spans="1:24" s="33" customFormat="1" ht="24" customHeight="1" x14ac:dyDescent="0.25">
      <c r="A295" s="42">
        <v>292</v>
      </c>
      <c r="B295" s="35" t="s">
        <v>80</v>
      </c>
      <c r="C295" s="31" t="s">
        <v>6</v>
      </c>
      <c r="D295" s="39" t="s">
        <v>139</v>
      </c>
      <c r="E295" s="36" t="s">
        <v>135</v>
      </c>
      <c r="F295" s="40">
        <v>575</v>
      </c>
      <c r="G295" s="34">
        <f t="shared" si="12"/>
        <v>6900</v>
      </c>
      <c r="H295" s="37">
        <v>0</v>
      </c>
      <c r="I295" s="37">
        <v>0</v>
      </c>
      <c r="J295" s="34">
        <v>0</v>
      </c>
      <c r="K295" s="34">
        <v>0</v>
      </c>
      <c r="L295" s="43">
        <f t="shared" si="11"/>
        <v>6900</v>
      </c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</row>
    <row r="296" spans="1:24" s="33" customFormat="1" ht="24" customHeight="1" x14ac:dyDescent="0.25">
      <c r="A296" s="42">
        <v>293</v>
      </c>
      <c r="B296" s="35" t="s">
        <v>80</v>
      </c>
      <c r="C296" s="31" t="s">
        <v>6</v>
      </c>
      <c r="D296" s="39" t="s">
        <v>139</v>
      </c>
      <c r="E296" s="36" t="s">
        <v>135</v>
      </c>
      <c r="F296" s="40">
        <v>575</v>
      </c>
      <c r="G296" s="34">
        <f t="shared" si="12"/>
        <v>6900</v>
      </c>
      <c r="H296" s="37">
        <v>0</v>
      </c>
      <c r="I296" s="37">
        <v>0</v>
      </c>
      <c r="J296" s="34">
        <v>0</v>
      </c>
      <c r="K296" s="34">
        <v>0</v>
      </c>
      <c r="L296" s="43">
        <f t="shared" si="11"/>
        <v>6900</v>
      </c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</row>
    <row r="297" spans="1:24" s="33" customFormat="1" ht="24" customHeight="1" x14ac:dyDescent="0.25">
      <c r="A297" s="42">
        <v>294</v>
      </c>
      <c r="B297" s="35" t="s">
        <v>80</v>
      </c>
      <c r="C297" s="31" t="s">
        <v>6</v>
      </c>
      <c r="D297" s="39" t="s">
        <v>139</v>
      </c>
      <c r="E297" s="36" t="s">
        <v>135</v>
      </c>
      <c r="F297" s="40">
        <v>575</v>
      </c>
      <c r="G297" s="34">
        <f t="shared" si="12"/>
        <v>6900</v>
      </c>
      <c r="H297" s="37">
        <v>0</v>
      </c>
      <c r="I297" s="37">
        <v>0</v>
      </c>
      <c r="J297" s="34">
        <v>0</v>
      </c>
      <c r="K297" s="34">
        <v>0</v>
      </c>
      <c r="L297" s="43">
        <f t="shared" si="11"/>
        <v>6900</v>
      </c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</row>
    <row r="298" spans="1:24" s="33" customFormat="1" ht="24" customHeight="1" x14ac:dyDescent="0.25">
      <c r="A298" s="42">
        <v>295</v>
      </c>
      <c r="B298" s="35" t="s">
        <v>80</v>
      </c>
      <c r="C298" s="31" t="s">
        <v>6</v>
      </c>
      <c r="D298" s="39" t="s">
        <v>139</v>
      </c>
      <c r="E298" s="36" t="s">
        <v>135</v>
      </c>
      <c r="F298" s="40">
        <v>575</v>
      </c>
      <c r="G298" s="34">
        <f t="shared" si="12"/>
        <v>6900</v>
      </c>
      <c r="H298" s="37">
        <v>0</v>
      </c>
      <c r="I298" s="37">
        <v>0</v>
      </c>
      <c r="J298" s="34">
        <v>0</v>
      </c>
      <c r="K298" s="34">
        <v>0</v>
      </c>
      <c r="L298" s="43">
        <f t="shared" si="11"/>
        <v>6900</v>
      </c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</row>
    <row r="299" spans="1:24" s="33" customFormat="1" ht="24" customHeight="1" x14ac:dyDescent="0.25">
      <c r="A299" s="42">
        <v>296</v>
      </c>
      <c r="B299" s="35" t="s">
        <v>80</v>
      </c>
      <c r="C299" s="31" t="s">
        <v>6</v>
      </c>
      <c r="D299" s="39" t="s">
        <v>139</v>
      </c>
      <c r="E299" s="36" t="s">
        <v>135</v>
      </c>
      <c r="F299" s="40">
        <v>575</v>
      </c>
      <c r="G299" s="34">
        <f t="shared" si="12"/>
        <v>6900</v>
      </c>
      <c r="H299" s="37">
        <v>0</v>
      </c>
      <c r="I299" s="37">
        <v>0</v>
      </c>
      <c r="J299" s="34">
        <v>0</v>
      </c>
      <c r="K299" s="34">
        <v>0</v>
      </c>
      <c r="L299" s="43">
        <f t="shared" si="11"/>
        <v>6900</v>
      </c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</row>
    <row r="300" spans="1:24" s="33" customFormat="1" ht="24" customHeight="1" x14ac:dyDescent="0.25">
      <c r="A300" s="42">
        <v>297</v>
      </c>
      <c r="B300" s="35" t="s">
        <v>80</v>
      </c>
      <c r="C300" s="31" t="s">
        <v>6</v>
      </c>
      <c r="D300" s="39" t="s">
        <v>139</v>
      </c>
      <c r="E300" s="36" t="s">
        <v>135</v>
      </c>
      <c r="F300" s="40">
        <v>575</v>
      </c>
      <c r="G300" s="34">
        <f t="shared" si="12"/>
        <v>6900</v>
      </c>
      <c r="H300" s="37">
        <v>0</v>
      </c>
      <c r="I300" s="37">
        <v>0</v>
      </c>
      <c r="J300" s="34">
        <v>0</v>
      </c>
      <c r="K300" s="34">
        <v>0</v>
      </c>
      <c r="L300" s="43">
        <f t="shared" si="11"/>
        <v>6900</v>
      </c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</row>
    <row r="301" spans="1:24" s="33" customFormat="1" ht="24" customHeight="1" x14ac:dyDescent="0.25">
      <c r="A301" s="42">
        <v>298</v>
      </c>
      <c r="B301" s="35" t="s">
        <v>80</v>
      </c>
      <c r="C301" s="31" t="s">
        <v>6</v>
      </c>
      <c r="D301" s="39" t="s">
        <v>139</v>
      </c>
      <c r="E301" s="36" t="s">
        <v>135</v>
      </c>
      <c r="F301" s="40">
        <v>575</v>
      </c>
      <c r="G301" s="34">
        <f t="shared" si="12"/>
        <v>6900</v>
      </c>
      <c r="H301" s="37">
        <v>0</v>
      </c>
      <c r="I301" s="37">
        <v>0</v>
      </c>
      <c r="J301" s="34">
        <v>0</v>
      </c>
      <c r="K301" s="34">
        <v>0</v>
      </c>
      <c r="L301" s="43">
        <f t="shared" si="11"/>
        <v>6900</v>
      </c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</row>
    <row r="302" spans="1:24" s="33" customFormat="1" ht="24" customHeight="1" x14ac:dyDescent="0.25">
      <c r="A302" s="42">
        <v>299</v>
      </c>
      <c r="B302" s="35" t="s">
        <v>80</v>
      </c>
      <c r="C302" s="31" t="s">
        <v>6</v>
      </c>
      <c r="D302" s="39" t="s">
        <v>139</v>
      </c>
      <c r="E302" s="36" t="s">
        <v>135</v>
      </c>
      <c r="F302" s="40">
        <v>575</v>
      </c>
      <c r="G302" s="34">
        <f t="shared" si="12"/>
        <v>6900</v>
      </c>
      <c r="H302" s="37">
        <v>0</v>
      </c>
      <c r="I302" s="37">
        <v>0</v>
      </c>
      <c r="J302" s="34">
        <v>0</v>
      </c>
      <c r="K302" s="34">
        <v>0</v>
      </c>
      <c r="L302" s="43">
        <f t="shared" si="11"/>
        <v>6900</v>
      </c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</row>
    <row r="303" spans="1:24" s="33" customFormat="1" ht="24" customHeight="1" x14ac:dyDescent="0.25">
      <c r="A303" s="42">
        <v>300</v>
      </c>
      <c r="B303" s="35" t="s">
        <v>80</v>
      </c>
      <c r="C303" s="31" t="s">
        <v>6</v>
      </c>
      <c r="D303" s="39" t="s">
        <v>139</v>
      </c>
      <c r="E303" s="36" t="s">
        <v>135</v>
      </c>
      <c r="F303" s="40">
        <v>575</v>
      </c>
      <c r="G303" s="34">
        <f t="shared" si="12"/>
        <v>6900</v>
      </c>
      <c r="H303" s="37">
        <v>0</v>
      </c>
      <c r="I303" s="37">
        <v>0</v>
      </c>
      <c r="J303" s="34">
        <v>0</v>
      </c>
      <c r="K303" s="34">
        <v>0</v>
      </c>
      <c r="L303" s="43">
        <f t="shared" si="11"/>
        <v>6900</v>
      </c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</row>
    <row r="304" spans="1:24" s="33" customFormat="1" ht="24" customHeight="1" x14ac:dyDescent="0.25">
      <c r="A304" s="42">
        <v>301</v>
      </c>
      <c r="B304" s="35" t="s">
        <v>80</v>
      </c>
      <c r="C304" s="31" t="s">
        <v>6</v>
      </c>
      <c r="D304" s="39" t="s">
        <v>139</v>
      </c>
      <c r="E304" s="36" t="s">
        <v>135</v>
      </c>
      <c r="F304" s="40">
        <v>575</v>
      </c>
      <c r="G304" s="34">
        <f t="shared" si="12"/>
        <v>6900</v>
      </c>
      <c r="H304" s="37">
        <v>0</v>
      </c>
      <c r="I304" s="37">
        <v>0</v>
      </c>
      <c r="J304" s="34">
        <v>0</v>
      </c>
      <c r="K304" s="34">
        <v>0</v>
      </c>
      <c r="L304" s="43">
        <f t="shared" si="11"/>
        <v>6900</v>
      </c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</row>
    <row r="305" spans="1:24" s="33" customFormat="1" ht="24" customHeight="1" x14ac:dyDescent="0.25">
      <c r="A305" s="42">
        <v>302</v>
      </c>
      <c r="B305" s="35" t="s">
        <v>80</v>
      </c>
      <c r="C305" s="31" t="s">
        <v>6</v>
      </c>
      <c r="D305" s="39" t="s">
        <v>139</v>
      </c>
      <c r="E305" s="36" t="s">
        <v>135</v>
      </c>
      <c r="F305" s="40">
        <v>575</v>
      </c>
      <c r="G305" s="34">
        <f t="shared" si="12"/>
        <v>6900</v>
      </c>
      <c r="H305" s="37">
        <v>0</v>
      </c>
      <c r="I305" s="37">
        <v>0</v>
      </c>
      <c r="J305" s="34">
        <v>0</v>
      </c>
      <c r="K305" s="34">
        <v>0</v>
      </c>
      <c r="L305" s="43">
        <f t="shared" si="11"/>
        <v>6900</v>
      </c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</row>
    <row r="306" spans="1:24" s="33" customFormat="1" ht="24" customHeight="1" x14ac:dyDescent="0.25">
      <c r="A306" s="42">
        <v>303</v>
      </c>
      <c r="B306" s="35" t="s">
        <v>80</v>
      </c>
      <c r="C306" s="31" t="s">
        <v>6</v>
      </c>
      <c r="D306" s="39" t="s">
        <v>139</v>
      </c>
      <c r="E306" s="36" t="s">
        <v>135</v>
      </c>
      <c r="F306" s="40">
        <v>575</v>
      </c>
      <c r="G306" s="34">
        <f t="shared" si="12"/>
        <v>6900</v>
      </c>
      <c r="H306" s="37">
        <v>0</v>
      </c>
      <c r="I306" s="37">
        <v>0</v>
      </c>
      <c r="J306" s="34">
        <v>0</v>
      </c>
      <c r="K306" s="34">
        <v>0</v>
      </c>
      <c r="L306" s="43">
        <f t="shared" si="11"/>
        <v>6900</v>
      </c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</row>
    <row r="307" spans="1:24" s="33" customFormat="1" ht="24" customHeight="1" x14ac:dyDescent="0.25">
      <c r="A307" s="42">
        <v>304</v>
      </c>
      <c r="B307" s="35" t="s">
        <v>80</v>
      </c>
      <c r="C307" s="31" t="s">
        <v>6</v>
      </c>
      <c r="D307" s="39" t="s">
        <v>139</v>
      </c>
      <c r="E307" s="36" t="s">
        <v>135</v>
      </c>
      <c r="F307" s="40">
        <v>575</v>
      </c>
      <c r="G307" s="34">
        <f t="shared" si="12"/>
        <v>6900</v>
      </c>
      <c r="H307" s="37">
        <v>0</v>
      </c>
      <c r="I307" s="37">
        <v>0</v>
      </c>
      <c r="J307" s="34">
        <v>0</v>
      </c>
      <c r="K307" s="34">
        <v>0</v>
      </c>
      <c r="L307" s="43">
        <f t="shared" si="11"/>
        <v>6900</v>
      </c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</row>
    <row r="308" spans="1:24" s="33" customFormat="1" ht="24" customHeight="1" x14ac:dyDescent="0.25">
      <c r="A308" s="42">
        <v>305</v>
      </c>
      <c r="B308" s="35" t="s">
        <v>80</v>
      </c>
      <c r="C308" s="31" t="s">
        <v>6</v>
      </c>
      <c r="D308" s="39" t="s">
        <v>139</v>
      </c>
      <c r="E308" s="36" t="s">
        <v>135</v>
      </c>
      <c r="F308" s="40">
        <v>575</v>
      </c>
      <c r="G308" s="34">
        <f t="shared" si="12"/>
        <v>6900</v>
      </c>
      <c r="H308" s="37">
        <v>47.92</v>
      </c>
      <c r="I308" s="37">
        <v>38.33</v>
      </c>
      <c r="J308" s="34">
        <v>0</v>
      </c>
      <c r="K308" s="34">
        <v>0</v>
      </c>
      <c r="L308" s="43">
        <f t="shared" si="11"/>
        <v>6986.25</v>
      </c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</row>
    <row r="309" spans="1:24" s="33" customFormat="1" ht="24" customHeight="1" x14ac:dyDescent="0.25">
      <c r="A309" s="42">
        <v>306</v>
      </c>
      <c r="B309" s="35" t="s">
        <v>80</v>
      </c>
      <c r="C309" s="31" t="s">
        <v>6</v>
      </c>
      <c r="D309" s="39" t="s">
        <v>139</v>
      </c>
      <c r="E309" s="36" t="s">
        <v>135</v>
      </c>
      <c r="F309" s="40">
        <v>575</v>
      </c>
      <c r="G309" s="34">
        <f t="shared" si="12"/>
        <v>6900</v>
      </c>
      <c r="H309" s="37">
        <v>0</v>
      </c>
      <c r="I309" s="37">
        <v>0</v>
      </c>
      <c r="J309" s="34">
        <v>0</v>
      </c>
      <c r="K309" s="34">
        <v>0</v>
      </c>
      <c r="L309" s="43">
        <f t="shared" si="11"/>
        <v>6900</v>
      </c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</row>
    <row r="310" spans="1:24" s="33" customFormat="1" ht="24" customHeight="1" x14ac:dyDescent="0.25">
      <c r="A310" s="42">
        <v>307</v>
      </c>
      <c r="B310" s="35" t="s">
        <v>138</v>
      </c>
      <c r="C310" s="31" t="s">
        <v>6</v>
      </c>
      <c r="D310" s="39" t="s">
        <v>139</v>
      </c>
      <c r="E310" s="36" t="s">
        <v>135</v>
      </c>
      <c r="F310" s="40">
        <v>906</v>
      </c>
      <c r="G310" s="34">
        <f t="shared" si="12"/>
        <v>6900</v>
      </c>
      <c r="H310" s="37">
        <v>0</v>
      </c>
      <c r="I310" s="37">
        <v>0</v>
      </c>
      <c r="J310" s="34">
        <v>0</v>
      </c>
      <c r="K310" s="34">
        <v>0</v>
      </c>
      <c r="L310" s="43">
        <f t="shared" si="11"/>
        <v>6900</v>
      </c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</row>
    <row r="311" spans="1:24" s="33" customFormat="1" ht="24" customHeight="1" x14ac:dyDescent="0.25">
      <c r="A311" s="42">
        <v>308</v>
      </c>
      <c r="B311" s="35" t="s">
        <v>80</v>
      </c>
      <c r="C311" s="31" t="s">
        <v>6</v>
      </c>
      <c r="D311" s="39" t="s">
        <v>139</v>
      </c>
      <c r="E311" s="36" t="s">
        <v>135</v>
      </c>
      <c r="F311" s="40">
        <v>575</v>
      </c>
      <c r="G311" s="34">
        <f t="shared" si="12"/>
        <v>6900</v>
      </c>
      <c r="H311" s="37">
        <v>0</v>
      </c>
      <c r="I311" s="37">
        <v>0</v>
      </c>
      <c r="J311" s="34">
        <v>0</v>
      </c>
      <c r="K311" s="34">
        <v>0</v>
      </c>
      <c r="L311" s="43">
        <f t="shared" si="11"/>
        <v>6900</v>
      </c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</row>
    <row r="312" spans="1:24" s="33" customFormat="1" ht="24" customHeight="1" x14ac:dyDescent="0.25">
      <c r="A312" s="42">
        <v>309</v>
      </c>
      <c r="B312" s="35" t="s">
        <v>80</v>
      </c>
      <c r="C312" s="31" t="s">
        <v>6</v>
      </c>
      <c r="D312" s="39" t="s">
        <v>139</v>
      </c>
      <c r="E312" s="36" t="s">
        <v>135</v>
      </c>
      <c r="F312" s="40">
        <v>575</v>
      </c>
      <c r="G312" s="34">
        <f t="shared" si="12"/>
        <v>6900</v>
      </c>
      <c r="H312" s="37">
        <v>47.92</v>
      </c>
      <c r="I312" s="37">
        <v>38.33</v>
      </c>
      <c r="J312" s="34">
        <v>0</v>
      </c>
      <c r="K312" s="34">
        <v>0</v>
      </c>
      <c r="L312" s="43">
        <f t="shared" si="11"/>
        <v>6986.25</v>
      </c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</row>
    <row r="313" spans="1:24" ht="24" customHeight="1" x14ac:dyDescent="0.25">
      <c r="A313" s="65" t="s">
        <v>140</v>
      </c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7"/>
      <c r="M313" s="10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s="33" customFormat="1" ht="24" customHeight="1" x14ac:dyDescent="0.25">
      <c r="A314" s="42">
        <v>310</v>
      </c>
      <c r="B314" s="35" t="s">
        <v>80</v>
      </c>
      <c r="C314" s="31" t="s">
        <v>6</v>
      </c>
      <c r="D314" s="39" t="s">
        <v>139</v>
      </c>
      <c r="E314" s="36" t="s">
        <v>135</v>
      </c>
      <c r="F314" s="40">
        <v>575</v>
      </c>
      <c r="G314" s="34">
        <f t="shared" si="12"/>
        <v>6900</v>
      </c>
      <c r="H314" s="37">
        <v>0</v>
      </c>
      <c r="I314" s="37">
        <v>0</v>
      </c>
      <c r="J314" s="34">
        <v>0</v>
      </c>
      <c r="K314" s="34">
        <v>0</v>
      </c>
      <c r="L314" s="43">
        <f t="shared" si="11"/>
        <v>6900</v>
      </c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 s="33" customFormat="1" ht="24" customHeight="1" x14ac:dyDescent="0.25">
      <c r="A315" s="42">
        <v>311</v>
      </c>
      <c r="B315" s="35" t="s">
        <v>80</v>
      </c>
      <c r="C315" s="31" t="s">
        <v>6</v>
      </c>
      <c r="D315" s="39" t="s">
        <v>139</v>
      </c>
      <c r="E315" s="36" t="s">
        <v>135</v>
      </c>
      <c r="F315" s="40">
        <v>575</v>
      </c>
      <c r="G315" s="34">
        <f t="shared" si="12"/>
        <v>6900</v>
      </c>
      <c r="H315" s="37">
        <v>0</v>
      </c>
      <c r="I315" s="37">
        <v>0</v>
      </c>
      <c r="J315" s="34">
        <v>0</v>
      </c>
      <c r="K315" s="34">
        <v>0</v>
      </c>
      <c r="L315" s="43">
        <f t="shared" si="11"/>
        <v>6900</v>
      </c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</row>
    <row r="316" spans="1:24" s="33" customFormat="1" ht="24" customHeight="1" x14ac:dyDescent="0.25">
      <c r="A316" s="42">
        <v>312</v>
      </c>
      <c r="B316" s="35" t="s">
        <v>80</v>
      </c>
      <c r="C316" s="31" t="s">
        <v>6</v>
      </c>
      <c r="D316" s="39" t="s">
        <v>139</v>
      </c>
      <c r="E316" s="36" t="s">
        <v>135</v>
      </c>
      <c r="F316" s="40">
        <v>575</v>
      </c>
      <c r="G316" s="34">
        <f t="shared" si="12"/>
        <v>6900</v>
      </c>
      <c r="H316" s="37">
        <v>0</v>
      </c>
      <c r="I316" s="37">
        <v>0</v>
      </c>
      <c r="J316" s="34">
        <v>0</v>
      </c>
      <c r="K316" s="34">
        <v>0</v>
      </c>
      <c r="L316" s="43">
        <f t="shared" si="11"/>
        <v>6900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</row>
    <row r="317" spans="1:24" s="33" customFormat="1" ht="24" customHeight="1" x14ac:dyDescent="0.25">
      <c r="A317" s="42">
        <v>313</v>
      </c>
      <c r="B317" s="35" t="s">
        <v>80</v>
      </c>
      <c r="C317" s="31" t="s">
        <v>6</v>
      </c>
      <c r="D317" s="39" t="s">
        <v>139</v>
      </c>
      <c r="E317" s="36" t="s">
        <v>135</v>
      </c>
      <c r="F317" s="40">
        <v>575</v>
      </c>
      <c r="G317" s="34">
        <f t="shared" si="12"/>
        <v>6900</v>
      </c>
      <c r="H317" s="37">
        <v>0</v>
      </c>
      <c r="I317" s="37">
        <v>0</v>
      </c>
      <c r="J317" s="34">
        <v>0</v>
      </c>
      <c r="K317" s="34">
        <v>0</v>
      </c>
      <c r="L317" s="43">
        <f t="shared" si="11"/>
        <v>6900</v>
      </c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</row>
    <row r="318" spans="1:24" s="33" customFormat="1" ht="24" customHeight="1" x14ac:dyDescent="0.25">
      <c r="A318" s="42">
        <v>314</v>
      </c>
      <c r="B318" s="35" t="s">
        <v>80</v>
      </c>
      <c r="C318" s="31" t="s">
        <v>6</v>
      </c>
      <c r="D318" s="39" t="s">
        <v>139</v>
      </c>
      <c r="E318" s="36" t="s">
        <v>135</v>
      </c>
      <c r="F318" s="40">
        <v>575</v>
      </c>
      <c r="G318" s="34">
        <f t="shared" si="12"/>
        <v>6900</v>
      </c>
      <c r="H318" s="37">
        <v>0</v>
      </c>
      <c r="I318" s="37">
        <v>0</v>
      </c>
      <c r="J318" s="34">
        <v>0</v>
      </c>
      <c r="K318" s="34">
        <v>0</v>
      </c>
      <c r="L318" s="43">
        <f t="shared" si="11"/>
        <v>6900</v>
      </c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</row>
    <row r="319" spans="1:24" s="33" customFormat="1" ht="24" customHeight="1" x14ac:dyDescent="0.25">
      <c r="A319" s="42">
        <v>315</v>
      </c>
      <c r="B319" s="35" t="s">
        <v>80</v>
      </c>
      <c r="C319" s="31" t="s">
        <v>6</v>
      </c>
      <c r="D319" s="39" t="s">
        <v>139</v>
      </c>
      <c r="E319" s="36" t="s">
        <v>135</v>
      </c>
      <c r="F319" s="40">
        <v>575</v>
      </c>
      <c r="G319" s="34">
        <f t="shared" si="12"/>
        <v>6900</v>
      </c>
      <c r="H319" s="37">
        <v>0</v>
      </c>
      <c r="I319" s="37">
        <v>0</v>
      </c>
      <c r="J319" s="34">
        <v>0</v>
      </c>
      <c r="K319" s="34">
        <v>0</v>
      </c>
      <c r="L319" s="43">
        <f t="shared" si="11"/>
        <v>6900</v>
      </c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</row>
    <row r="320" spans="1:24" s="33" customFormat="1" ht="24" customHeight="1" x14ac:dyDescent="0.25">
      <c r="A320" s="42">
        <v>316</v>
      </c>
      <c r="B320" s="35" t="s">
        <v>80</v>
      </c>
      <c r="C320" s="31" t="s">
        <v>6</v>
      </c>
      <c r="D320" s="39" t="s">
        <v>139</v>
      </c>
      <c r="E320" s="36" t="s">
        <v>135</v>
      </c>
      <c r="F320" s="40">
        <v>575</v>
      </c>
      <c r="G320" s="34">
        <f t="shared" si="12"/>
        <v>6900</v>
      </c>
      <c r="H320" s="37">
        <v>47.92</v>
      </c>
      <c r="I320" s="37">
        <v>38.33</v>
      </c>
      <c r="J320" s="34">
        <v>0</v>
      </c>
      <c r="K320" s="34">
        <v>0</v>
      </c>
      <c r="L320" s="43">
        <f t="shared" si="11"/>
        <v>6986.25</v>
      </c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</row>
    <row r="321" spans="1:24" s="33" customFormat="1" ht="24" customHeight="1" x14ac:dyDescent="0.25">
      <c r="A321" s="42">
        <v>317</v>
      </c>
      <c r="B321" s="35" t="s">
        <v>80</v>
      </c>
      <c r="C321" s="31" t="s">
        <v>6</v>
      </c>
      <c r="D321" s="39" t="s">
        <v>139</v>
      </c>
      <c r="E321" s="36" t="s">
        <v>135</v>
      </c>
      <c r="F321" s="40">
        <v>575</v>
      </c>
      <c r="G321" s="34">
        <f t="shared" si="12"/>
        <v>6900</v>
      </c>
      <c r="H321" s="37">
        <v>47.92</v>
      </c>
      <c r="I321" s="37">
        <v>38.33</v>
      </c>
      <c r="J321" s="34">
        <v>0</v>
      </c>
      <c r="K321" s="34">
        <v>0</v>
      </c>
      <c r="L321" s="43">
        <f t="shared" si="11"/>
        <v>6986.25</v>
      </c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</row>
    <row r="322" spans="1:24" s="33" customFormat="1" ht="24" customHeight="1" x14ac:dyDescent="0.25">
      <c r="A322" s="42">
        <v>318</v>
      </c>
      <c r="B322" s="35" t="s">
        <v>80</v>
      </c>
      <c r="C322" s="31" t="s">
        <v>6</v>
      </c>
      <c r="D322" s="39" t="s">
        <v>139</v>
      </c>
      <c r="E322" s="36" t="s">
        <v>135</v>
      </c>
      <c r="F322" s="40">
        <v>575</v>
      </c>
      <c r="G322" s="34">
        <f t="shared" si="12"/>
        <v>6900</v>
      </c>
      <c r="H322" s="37">
        <v>0</v>
      </c>
      <c r="I322" s="37">
        <v>0</v>
      </c>
      <c r="J322" s="34">
        <v>0</v>
      </c>
      <c r="K322" s="34">
        <v>0</v>
      </c>
      <c r="L322" s="43">
        <f t="shared" si="11"/>
        <v>6900</v>
      </c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</row>
    <row r="323" spans="1:24" s="33" customFormat="1" ht="24" customHeight="1" x14ac:dyDescent="0.25">
      <c r="A323" s="42">
        <v>319</v>
      </c>
      <c r="B323" s="35" t="s">
        <v>80</v>
      </c>
      <c r="C323" s="31" t="s">
        <v>6</v>
      </c>
      <c r="D323" s="39" t="s">
        <v>139</v>
      </c>
      <c r="E323" s="36" t="s">
        <v>135</v>
      </c>
      <c r="F323" s="40">
        <v>575</v>
      </c>
      <c r="G323" s="34">
        <f t="shared" si="12"/>
        <v>6900</v>
      </c>
      <c r="H323" s="37">
        <v>0</v>
      </c>
      <c r="I323" s="37">
        <v>0</v>
      </c>
      <c r="J323" s="34">
        <v>0</v>
      </c>
      <c r="K323" s="34">
        <v>0</v>
      </c>
      <c r="L323" s="43">
        <f t="shared" si="11"/>
        <v>6900</v>
      </c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</row>
    <row r="324" spans="1:24" s="33" customFormat="1" ht="24" customHeight="1" x14ac:dyDescent="0.25">
      <c r="A324" s="42">
        <v>320</v>
      </c>
      <c r="B324" s="35" t="s">
        <v>80</v>
      </c>
      <c r="C324" s="31" t="s">
        <v>6</v>
      </c>
      <c r="D324" s="39" t="s">
        <v>139</v>
      </c>
      <c r="E324" s="36" t="s">
        <v>135</v>
      </c>
      <c r="F324" s="40">
        <v>575</v>
      </c>
      <c r="G324" s="34">
        <f t="shared" si="12"/>
        <v>6900</v>
      </c>
      <c r="H324" s="37">
        <v>0</v>
      </c>
      <c r="I324" s="37">
        <v>0</v>
      </c>
      <c r="J324" s="34">
        <v>0</v>
      </c>
      <c r="K324" s="34">
        <v>0</v>
      </c>
      <c r="L324" s="43">
        <f t="shared" ref="L324:L387" si="13">SUM(G324:K324)</f>
        <v>6900</v>
      </c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</row>
    <row r="325" spans="1:24" s="33" customFormat="1" ht="24" customHeight="1" x14ac:dyDescent="0.25">
      <c r="A325" s="42">
        <v>321</v>
      </c>
      <c r="B325" s="35" t="s">
        <v>80</v>
      </c>
      <c r="C325" s="31" t="s">
        <v>6</v>
      </c>
      <c r="D325" s="39" t="s">
        <v>139</v>
      </c>
      <c r="E325" s="36" t="s">
        <v>135</v>
      </c>
      <c r="F325" s="40">
        <v>575</v>
      </c>
      <c r="G325" s="34">
        <f t="shared" si="12"/>
        <v>6900</v>
      </c>
      <c r="H325" s="37">
        <v>0</v>
      </c>
      <c r="I325" s="37">
        <v>0</v>
      </c>
      <c r="J325" s="34">
        <v>0</v>
      </c>
      <c r="K325" s="34">
        <v>0</v>
      </c>
      <c r="L325" s="43">
        <f t="shared" si="13"/>
        <v>6900</v>
      </c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</row>
    <row r="326" spans="1:24" s="33" customFormat="1" ht="24" customHeight="1" x14ac:dyDescent="0.25">
      <c r="A326" s="42">
        <v>322</v>
      </c>
      <c r="B326" s="35" t="s">
        <v>80</v>
      </c>
      <c r="C326" s="31" t="s">
        <v>6</v>
      </c>
      <c r="D326" s="39" t="s">
        <v>139</v>
      </c>
      <c r="E326" s="36" t="s">
        <v>135</v>
      </c>
      <c r="F326" s="40">
        <v>575</v>
      </c>
      <c r="G326" s="34">
        <f t="shared" si="12"/>
        <v>6900</v>
      </c>
      <c r="H326" s="37">
        <v>0</v>
      </c>
      <c r="I326" s="37">
        <v>0</v>
      </c>
      <c r="J326" s="34">
        <v>0</v>
      </c>
      <c r="K326" s="34">
        <v>0</v>
      </c>
      <c r="L326" s="43">
        <f t="shared" si="13"/>
        <v>6900</v>
      </c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</row>
    <row r="327" spans="1:24" s="33" customFormat="1" ht="24" customHeight="1" x14ac:dyDescent="0.25">
      <c r="A327" s="42">
        <v>323</v>
      </c>
      <c r="B327" s="35" t="s">
        <v>80</v>
      </c>
      <c r="C327" s="31" t="s">
        <v>6</v>
      </c>
      <c r="D327" s="39" t="s">
        <v>139</v>
      </c>
      <c r="E327" s="36" t="s">
        <v>135</v>
      </c>
      <c r="F327" s="40">
        <v>575</v>
      </c>
      <c r="G327" s="34">
        <f t="shared" si="12"/>
        <v>6900</v>
      </c>
      <c r="H327" s="37">
        <v>0</v>
      </c>
      <c r="I327" s="37">
        <v>0</v>
      </c>
      <c r="J327" s="34">
        <v>0</v>
      </c>
      <c r="K327" s="34">
        <v>0</v>
      </c>
      <c r="L327" s="43">
        <f t="shared" si="13"/>
        <v>6900</v>
      </c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</row>
    <row r="328" spans="1:24" s="33" customFormat="1" ht="24" customHeight="1" x14ac:dyDescent="0.25">
      <c r="A328" s="42">
        <v>324</v>
      </c>
      <c r="B328" s="35" t="s">
        <v>80</v>
      </c>
      <c r="C328" s="31" t="s">
        <v>6</v>
      </c>
      <c r="D328" s="39" t="s">
        <v>139</v>
      </c>
      <c r="E328" s="36" t="s">
        <v>135</v>
      </c>
      <c r="F328" s="40">
        <v>575</v>
      </c>
      <c r="G328" s="34">
        <f t="shared" si="12"/>
        <v>6900</v>
      </c>
      <c r="H328" s="37">
        <v>0</v>
      </c>
      <c r="I328" s="37">
        <v>0</v>
      </c>
      <c r="J328" s="34">
        <v>0</v>
      </c>
      <c r="K328" s="34">
        <v>0</v>
      </c>
      <c r="L328" s="43">
        <f t="shared" si="13"/>
        <v>6900</v>
      </c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</row>
    <row r="329" spans="1:24" s="33" customFormat="1" ht="24" customHeight="1" x14ac:dyDescent="0.25">
      <c r="A329" s="42">
        <v>325</v>
      </c>
      <c r="B329" s="35" t="s">
        <v>80</v>
      </c>
      <c r="C329" s="31" t="s">
        <v>6</v>
      </c>
      <c r="D329" s="39" t="s">
        <v>139</v>
      </c>
      <c r="E329" s="36" t="s">
        <v>135</v>
      </c>
      <c r="F329" s="40">
        <v>575</v>
      </c>
      <c r="G329" s="34">
        <f t="shared" si="12"/>
        <v>6900</v>
      </c>
      <c r="H329" s="37">
        <v>0</v>
      </c>
      <c r="I329" s="37">
        <v>0</v>
      </c>
      <c r="J329" s="34">
        <v>0</v>
      </c>
      <c r="K329" s="34">
        <v>0</v>
      </c>
      <c r="L329" s="43">
        <f t="shared" si="13"/>
        <v>6900</v>
      </c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</row>
    <row r="330" spans="1:24" s="33" customFormat="1" ht="24" customHeight="1" x14ac:dyDescent="0.25">
      <c r="A330" s="42">
        <v>326</v>
      </c>
      <c r="B330" s="35" t="s">
        <v>80</v>
      </c>
      <c r="C330" s="31" t="s">
        <v>6</v>
      </c>
      <c r="D330" s="39" t="s">
        <v>139</v>
      </c>
      <c r="E330" s="36" t="s">
        <v>135</v>
      </c>
      <c r="F330" s="40">
        <v>575</v>
      </c>
      <c r="G330" s="34">
        <f t="shared" si="12"/>
        <v>6900</v>
      </c>
      <c r="H330" s="37">
        <v>0</v>
      </c>
      <c r="I330" s="37">
        <v>0</v>
      </c>
      <c r="J330" s="34">
        <v>0</v>
      </c>
      <c r="K330" s="34">
        <v>0</v>
      </c>
      <c r="L330" s="43">
        <f t="shared" si="13"/>
        <v>6900</v>
      </c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</row>
    <row r="331" spans="1:24" s="33" customFormat="1" ht="24" customHeight="1" x14ac:dyDescent="0.25">
      <c r="A331" s="42">
        <v>327</v>
      </c>
      <c r="B331" s="35" t="s">
        <v>80</v>
      </c>
      <c r="C331" s="31" t="s">
        <v>6</v>
      </c>
      <c r="D331" s="39" t="s">
        <v>139</v>
      </c>
      <c r="E331" s="36" t="s">
        <v>135</v>
      </c>
      <c r="F331" s="40">
        <v>575</v>
      </c>
      <c r="G331" s="34">
        <f t="shared" si="12"/>
        <v>6900</v>
      </c>
      <c r="H331" s="37">
        <v>0</v>
      </c>
      <c r="I331" s="37">
        <v>0</v>
      </c>
      <c r="J331" s="34">
        <v>0</v>
      </c>
      <c r="K331" s="34">
        <v>0</v>
      </c>
      <c r="L331" s="43">
        <f t="shared" si="13"/>
        <v>6900</v>
      </c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</row>
    <row r="332" spans="1:24" s="33" customFormat="1" ht="24" customHeight="1" x14ac:dyDescent="0.25">
      <c r="A332" s="42">
        <v>328</v>
      </c>
      <c r="B332" s="35" t="s">
        <v>80</v>
      </c>
      <c r="C332" s="31" t="s">
        <v>6</v>
      </c>
      <c r="D332" s="39" t="s">
        <v>139</v>
      </c>
      <c r="E332" s="36" t="s">
        <v>135</v>
      </c>
      <c r="F332" s="40">
        <v>575</v>
      </c>
      <c r="G332" s="34">
        <f t="shared" si="12"/>
        <v>6900</v>
      </c>
      <c r="H332" s="37">
        <v>0</v>
      </c>
      <c r="I332" s="37">
        <v>0</v>
      </c>
      <c r="J332" s="34">
        <v>0</v>
      </c>
      <c r="K332" s="34">
        <v>0</v>
      </c>
      <c r="L332" s="43">
        <f t="shared" si="13"/>
        <v>6900</v>
      </c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</row>
    <row r="333" spans="1:24" s="33" customFormat="1" ht="24" customHeight="1" x14ac:dyDescent="0.25">
      <c r="A333" s="42">
        <v>329</v>
      </c>
      <c r="B333" s="35" t="s">
        <v>80</v>
      </c>
      <c r="C333" s="31" t="s">
        <v>6</v>
      </c>
      <c r="D333" s="39" t="s">
        <v>139</v>
      </c>
      <c r="E333" s="36" t="s">
        <v>135</v>
      </c>
      <c r="F333" s="40">
        <v>575</v>
      </c>
      <c r="G333" s="34">
        <f t="shared" si="12"/>
        <v>6900</v>
      </c>
      <c r="H333" s="37">
        <v>0</v>
      </c>
      <c r="I333" s="37">
        <v>0</v>
      </c>
      <c r="J333" s="34">
        <v>0</v>
      </c>
      <c r="K333" s="34">
        <v>0</v>
      </c>
      <c r="L333" s="43">
        <f t="shared" si="13"/>
        <v>6900</v>
      </c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</row>
    <row r="334" spans="1:24" s="33" customFormat="1" ht="24" customHeight="1" x14ac:dyDescent="0.25">
      <c r="A334" s="42">
        <v>330</v>
      </c>
      <c r="B334" s="35" t="s">
        <v>80</v>
      </c>
      <c r="C334" s="31" t="s">
        <v>6</v>
      </c>
      <c r="D334" s="39" t="s">
        <v>139</v>
      </c>
      <c r="E334" s="36" t="s">
        <v>135</v>
      </c>
      <c r="F334" s="40">
        <v>575</v>
      </c>
      <c r="G334" s="34">
        <f t="shared" si="12"/>
        <v>6900</v>
      </c>
      <c r="H334" s="37">
        <v>0</v>
      </c>
      <c r="I334" s="37">
        <v>0</v>
      </c>
      <c r="J334" s="34">
        <v>0</v>
      </c>
      <c r="K334" s="34">
        <v>0</v>
      </c>
      <c r="L334" s="43">
        <f t="shared" si="13"/>
        <v>6900</v>
      </c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</row>
    <row r="335" spans="1:24" s="33" customFormat="1" ht="24" customHeight="1" x14ac:dyDescent="0.25">
      <c r="A335" s="42">
        <v>331</v>
      </c>
      <c r="B335" s="35" t="s">
        <v>80</v>
      </c>
      <c r="C335" s="31" t="s">
        <v>6</v>
      </c>
      <c r="D335" s="39" t="s">
        <v>139</v>
      </c>
      <c r="E335" s="36" t="s">
        <v>135</v>
      </c>
      <c r="F335" s="40">
        <v>575</v>
      </c>
      <c r="G335" s="34">
        <f t="shared" si="12"/>
        <v>6900</v>
      </c>
      <c r="H335" s="37">
        <v>0</v>
      </c>
      <c r="I335" s="37">
        <v>0</v>
      </c>
      <c r="J335" s="34">
        <v>0</v>
      </c>
      <c r="K335" s="34">
        <v>0</v>
      </c>
      <c r="L335" s="43">
        <f t="shared" si="13"/>
        <v>6900</v>
      </c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</row>
    <row r="336" spans="1:24" s="33" customFormat="1" ht="24" customHeight="1" x14ac:dyDescent="0.25">
      <c r="A336" s="42">
        <v>332</v>
      </c>
      <c r="B336" s="35" t="s">
        <v>80</v>
      </c>
      <c r="C336" s="31" t="s">
        <v>6</v>
      </c>
      <c r="D336" s="39" t="s">
        <v>139</v>
      </c>
      <c r="E336" s="36" t="s">
        <v>135</v>
      </c>
      <c r="F336" s="40">
        <v>575</v>
      </c>
      <c r="G336" s="34">
        <f t="shared" si="12"/>
        <v>6900</v>
      </c>
      <c r="H336" s="37">
        <v>0</v>
      </c>
      <c r="I336" s="37">
        <v>0</v>
      </c>
      <c r="J336" s="34">
        <v>0</v>
      </c>
      <c r="K336" s="34">
        <v>0</v>
      </c>
      <c r="L336" s="43">
        <f t="shared" si="13"/>
        <v>6900</v>
      </c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</row>
    <row r="337" spans="1:24" s="33" customFormat="1" ht="24" customHeight="1" x14ac:dyDescent="0.25">
      <c r="A337" s="42">
        <v>333</v>
      </c>
      <c r="B337" s="35" t="s">
        <v>80</v>
      </c>
      <c r="C337" s="31" t="s">
        <v>6</v>
      </c>
      <c r="D337" s="39" t="s">
        <v>139</v>
      </c>
      <c r="E337" s="36" t="s">
        <v>135</v>
      </c>
      <c r="F337" s="40">
        <v>575</v>
      </c>
      <c r="G337" s="34">
        <f t="shared" si="12"/>
        <v>6900</v>
      </c>
      <c r="H337" s="37">
        <v>0</v>
      </c>
      <c r="I337" s="37">
        <v>0</v>
      </c>
      <c r="J337" s="34">
        <v>0</v>
      </c>
      <c r="K337" s="34">
        <v>0</v>
      </c>
      <c r="L337" s="43">
        <f t="shared" si="13"/>
        <v>6900</v>
      </c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</row>
    <row r="338" spans="1:24" s="33" customFormat="1" ht="24" customHeight="1" x14ac:dyDescent="0.25">
      <c r="A338" s="42">
        <v>334</v>
      </c>
      <c r="B338" s="35" t="s">
        <v>80</v>
      </c>
      <c r="C338" s="31" t="s">
        <v>6</v>
      </c>
      <c r="D338" s="39" t="s">
        <v>139</v>
      </c>
      <c r="E338" s="36" t="s">
        <v>135</v>
      </c>
      <c r="F338" s="40">
        <v>575</v>
      </c>
      <c r="G338" s="34">
        <f t="shared" si="12"/>
        <v>6900</v>
      </c>
      <c r="H338" s="37">
        <v>0</v>
      </c>
      <c r="I338" s="37">
        <v>0</v>
      </c>
      <c r="J338" s="34">
        <v>0</v>
      </c>
      <c r="K338" s="34">
        <v>0</v>
      </c>
      <c r="L338" s="43">
        <f t="shared" si="13"/>
        <v>6900</v>
      </c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</row>
    <row r="339" spans="1:24" s="33" customFormat="1" ht="24" customHeight="1" x14ac:dyDescent="0.25">
      <c r="A339" s="42">
        <v>335</v>
      </c>
      <c r="B339" s="35" t="s">
        <v>80</v>
      </c>
      <c r="C339" s="31" t="s">
        <v>6</v>
      </c>
      <c r="D339" s="39" t="s">
        <v>139</v>
      </c>
      <c r="E339" s="36" t="s">
        <v>135</v>
      </c>
      <c r="F339" s="40">
        <v>575</v>
      </c>
      <c r="G339" s="34">
        <f t="shared" si="12"/>
        <v>6900</v>
      </c>
      <c r="H339" s="37">
        <v>0</v>
      </c>
      <c r="I339" s="37">
        <v>0</v>
      </c>
      <c r="J339" s="34">
        <v>0</v>
      </c>
      <c r="K339" s="34">
        <v>0</v>
      </c>
      <c r="L339" s="43">
        <f t="shared" si="13"/>
        <v>6900</v>
      </c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</row>
    <row r="340" spans="1:24" s="33" customFormat="1" ht="24" customHeight="1" x14ac:dyDescent="0.25">
      <c r="A340" s="42">
        <v>336</v>
      </c>
      <c r="B340" s="35" t="s">
        <v>80</v>
      </c>
      <c r="C340" s="31" t="s">
        <v>6</v>
      </c>
      <c r="D340" s="39" t="s">
        <v>139</v>
      </c>
      <c r="E340" s="36" t="s">
        <v>135</v>
      </c>
      <c r="F340" s="40">
        <v>575</v>
      </c>
      <c r="G340" s="34">
        <f t="shared" si="12"/>
        <v>6900</v>
      </c>
      <c r="H340" s="37">
        <v>0</v>
      </c>
      <c r="I340" s="37">
        <v>0</v>
      </c>
      <c r="J340" s="34">
        <v>0</v>
      </c>
      <c r="K340" s="34">
        <v>0</v>
      </c>
      <c r="L340" s="43">
        <f t="shared" si="13"/>
        <v>6900</v>
      </c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</row>
    <row r="341" spans="1:24" s="33" customFormat="1" ht="24" customHeight="1" x14ac:dyDescent="0.25">
      <c r="A341" s="42">
        <v>337</v>
      </c>
      <c r="B341" s="35" t="s">
        <v>80</v>
      </c>
      <c r="C341" s="31" t="s">
        <v>6</v>
      </c>
      <c r="D341" s="39" t="s">
        <v>139</v>
      </c>
      <c r="E341" s="36" t="s">
        <v>135</v>
      </c>
      <c r="F341" s="40">
        <v>575</v>
      </c>
      <c r="G341" s="34">
        <f t="shared" si="12"/>
        <v>6900</v>
      </c>
      <c r="H341" s="37">
        <v>0</v>
      </c>
      <c r="I341" s="37">
        <v>0</v>
      </c>
      <c r="J341" s="34">
        <v>0</v>
      </c>
      <c r="K341" s="34">
        <v>0</v>
      </c>
      <c r="L341" s="43">
        <f t="shared" si="13"/>
        <v>6900</v>
      </c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</row>
    <row r="342" spans="1:24" s="33" customFormat="1" ht="24" customHeight="1" x14ac:dyDescent="0.25">
      <c r="A342" s="42">
        <v>338</v>
      </c>
      <c r="B342" s="35" t="s">
        <v>80</v>
      </c>
      <c r="C342" s="31" t="s">
        <v>6</v>
      </c>
      <c r="D342" s="39" t="s">
        <v>139</v>
      </c>
      <c r="E342" s="36" t="s">
        <v>135</v>
      </c>
      <c r="F342" s="40">
        <v>575</v>
      </c>
      <c r="G342" s="34">
        <f t="shared" si="12"/>
        <v>6900</v>
      </c>
      <c r="H342" s="37">
        <v>0</v>
      </c>
      <c r="I342" s="37">
        <v>0</v>
      </c>
      <c r="J342" s="34">
        <v>0</v>
      </c>
      <c r="K342" s="34">
        <v>0</v>
      </c>
      <c r="L342" s="43">
        <f t="shared" si="13"/>
        <v>6900</v>
      </c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</row>
    <row r="343" spans="1:24" s="33" customFormat="1" ht="24" customHeight="1" x14ac:dyDescent="0.25">
      <c r="A343" s="42">
        <v>339</v>
      </c>
      <c r="B343" s="35" t="s">
        <v>80</v>
      </c>
      <c r="C343" s="31" t="s">
        <v>6</v>
      </c>
      <c r="D343" s="39" t="s">
        <v>139</v>
      </c>
      <c r="E343" s="36" t="s">
        <v>135</v>
      </c>
      <c r="F343" s="40">
        <v>575</v>
      </c>
      <c r="G343" s="34">
        <f t="shared" si="12"/>
        <v>6900</v>
      </c>
      <c r="H343" s="37">
        <v>0</v>
      </c>
      <c r="I343" s="37">
        <v>0</v>
      </c>
      <c r="J343" s="34">
        <v>0</v>
      </c>
      <c r="K343" s="34">
        <v>0</v>
      </c>
      <c r="L343" s="43">
        <f t="shared" si="13"/>
        <v>6900</v>
      </c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</row>
    <row r="344" spans="1:24" s="33" customFormat="1" ht="24" customHeight="1" x14ac:dyDescent="0.25">
      <c r="A344" s="42">
        <v>340</v>
      </c>
      <c r="B344" s="35" t="s">
        <v>80</v>
      </c>
      <c r="C344" s="31" t="s">
        <v>6</v>
      </c>
      <c r="D344" s="39" t="s">
        <v>139</v>
      </c>
      <c r="E344" s="36" t="s">
        <v>135</v>
      </c>
      <c r="F344" s="40">
        <v>575</v>
      </c>
      <c r="G344" s="34">
        <f t="shared" si="12"/>
        <v>6900</v>
      </c>
      <c r="H344" s="37">
        <v>0</v>
      </c>
      <c r="I344" s="37">
        <v>0</v>
      </c>
      <c r="J344" s="34">
        <v>0</v>
      </c>
      <c r="K344" s="34">
        <v>0</v>
      </c>
      <c r="L344" s="43">
        <f t="shared" si="13"/>
        <v>6900</v>
      </c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</row>
    <row r="345" spans="1:24" s="33" customFormat="1" ht="24" customHeight="1" x14ac:dyDescent="0.25">
      <c r="A345" s="42">
        <v>341</v>
      </c>
      <c r="B345" s="35" t="s">
        <v>80</v>
      </c>
      <c r="C345" s="31" t="s">
        <v>6</v>
      </c>
      <c r="D345" s="39" t="s">
        <v>139</v>
      </c>
      <c r="E345" s="36" t="s">
        <v>135</v>
      </c>
      <c r="F345" s="40">
        <v>575</v>
      </c>
      <c r="G345" s="34">
        <f t="shared" si="12"/>
        <v>6900</v>
      </c>
      <c r="H345" s="37">
        <v>0</v>
      </c>
      <c r="I345" s="37">
        <v>0</v>
      </c>
      <c r="J345" s="34">
        <v>0</v>
      </c>
      <c r="K345" s="34">
        <v>0</v>
      </c>
      <c r="L345" s="43">
        <f t="shared" si="13"/>
        <v>6900</v>
      </c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</row>
    <row r="346" spans="1:24" s="33" customFormat="1" ht="24" customHeight="1" x14ac:dyDescent="0.25">
      <c r="A346" s="42">
        <v>342</v>
      </c>
      <c r="B346" s="35" t="s">
        <v>80</v>
      </c>
      <c r="C346" s="31" t="s">
        <v>6</v>
      </c>
      <c r="D346" s="39" t="s">
        <v>139</v>
      </c>
      <c r="E346" s="36" t="s">
        <v>135</v>
      </c>
      <c r="F346" s="40">
        <v>575</v>
      </c>
      <c r="G346" s="34">
        <f t="shared" si="12"/>
        <v>6900</v>
      </c>
      <c r="H346" s="37">
        <v>0</v>
      </c>
      <c r="I346" s="37">
        <v>0</v>
      </c>
      <c r="J346" s="34">
        <v>0</v>
      </c>
      <c r="K346" s="34">
        <v>0</v>
      </c>
      <c r="L346" s="43">
        <f t="shared" si="13"/>
        <v>6900</v>
      </c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</row>
    <row r="347" spans="1:24" s="33" customFormat="1" ht="24" customHeight="1" x14ac:dyDescent="0.25">
      <c r="A347" s="42">
        <v>343</v>
      </c>
      <c r="B347" s="35" t="s">
        <v>80</v>
      </c>
      <c r="C347" s="31" t="s">
        <v>6</v>
      </c>
      <c r="D347" s="39" t="s">
        <v>139</v>
      </c>
      <c r="E347" s="36" t="s">
        <v>135</v>
      </c>
      <c r="F347" s="40">
        <v>575</v>
      </c>
      <c r="G347" s="34">
        <f t="shared" si="12"/>
        <v>6900</v>
      </c>
      <c r="H347" s="37">
        <v>47.92</v>
      </c>
      <c r="I347" s="37">
        <v>38.33</v>
      </c>
      <c r="J347" s="34">
        <v>0</v>
      </c>
      <c r="K347" s="34">
        <v>0</v>
      </c>
      <c r="L347" s="43">
        <f t="shared" si="13"/>
        <v>6986.25</v>
      </c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</row>
    <row r="348" spans="1:24" s="33" customFormat="1" ht="24" customHeight="1" x14ac:dyDescent="0.25">
      <c r="A348" s="42">
        <v>344</v>
      </c>
      <c r="B348" s="35" t="s">
        <v>80</v>
      </c>
      <c r="C348" s="31" t="s">
        <v>6</v>
      </c>
      <c r="D348" s="39" t="s">
        <v>139</v>
      </c>
      <c r="E348" s="36" t="s">
        <v>135</v>
      </c>
      <c r="F348" s="40">
        <v>575</v>
      </c>
      <c r="G348" s="34">
        <f t="shared" si="12"/>
        <v>6900</v>
      </c>
      <c r="H348" s="37">
        <v>0</v>
      </c>
      <c r="I348" s="37">
        <v>0</v>
      </c>
      <c r="J348" s="34">
        <v>0</v>
      </c>
      <c r="K348" s="34">
        <v>0</v>
      </c>
      <c r="L348" s="43">
        <f t="shared" si="13"/>
        <v>6900</v>
      </c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</row>
    <row r="349" spans="1:24" s="33" customFormat="1" ht="24" customHeight="1" x14ac:dyDescent="0.25">
      <c r="A349" s="42">
        <v>345</v>
      </c>
      <c r="B349" s="35" t="s">
        <v>80</v>
      </c>
      <c r="C349" s="31" t="s">
        <v>6</v>
      </c>
      <c r="D349" s="39" t="s">
        <v>139</v>
      </c>
      <c r="E349" s="36" t="s">
        <v>135</v>
      </c>
      <c r="F349" s="40">
        <v>575</v>
      </c>
      <c r="G349" s="34">
        <f t="shared" ref="G349:G360" si="14">575*12</f>
        <v>6900</v>
      </c>
      <c r="H349" s="37">
        <v>0</v>
      </c>
      <c r="I349" s="37">
        <v>0</v>
      </c>
      <c r="J349" s="34">
        <v>0</v>
      </c>
      <c r="K349" s="34">
        <v>0</v>
      </c>
      <c r="L349" s="43">
        <f t="shared" si="13"/>
        <v>6900</v>
      </c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</row>
    <row r="350" spans="1:24" s="33" customFormat="1" ht="24" customHeight="1" x14ac:dyDescent="0.25">
      <c r="A350" s="42">
        <v>346</v>
      </c>
      <c r="B350" s="35" t="s">
        <v>80</v>
      </c>
      <c r="C350" s="31" t="s">
        <v>6</v>
      </c>
      <c r="D350" s="39" t="s">
        <v>139</v>
      </c>
      <c r="E350" s="36" t="s">
        <v>135</v>
      </c>
      <c r="F350" s="40">
        <v>575</v>
      </c>
      <c r="G350" s="34">
        <f t="shared" si="14"/>
        <v>6900</v>
      </c>
      <c r="H350" s="37">
        <v>0</v>
      </c>
      <c r="I350" s="37">
        <v>0</v>
      </c>
      <c r="J350" s="34">
        <v>0</v>
      </c>
      <c r="K350" s="34">
        <v>0</v>
      </c>
      <c r="L350" s="43">
        <f t="shared" si="13"/>
        <v>6900</v>
      </c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</row>
    <row r="351" spans="1:24" s="33" customFormat="1" ht="24" customHeight="1" x14ac:dyDescent="0.25">
      <c r="A351" s="42">
        <v>347</v>
      </c>
      <c r="B351" s="35" t="s">
        <v>80</v>
      </c>
      <c r="C351" s="31" t="s">
        <v>6</v>
      </c>
      <c r="D351" s="39" t="s">
        <v>139</v>
      </c>
      <c r="E351" s="36" t="s">
        <v>135</v>
      </c>
      <c r="F351" s="40">
        <v>575</v>
      </c>
      <c r="G351" s="34">
        <f t="shared" si="14"/>
        <v>6900</v>
      </c>
      <c r="H351" s="37">
        <v>0</v>
      </c>
      <c r="I351" s="37">
        <v>0</v>
      </c>
      <c r="J351" s="34">
        <v>0</v>
      </c>
      <c r="K351" s="34">
        <v>0</v>
      </c>
      <c r="L351" s="43">
        <f t="shared" si="13"/>
        <v>6900</v>
      </c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</row>
    <row r="352" spans="1:24" s="33" customFormat="1" ht="24" customHeight="1" x14ac:dyDescent="0.25">
      <c r="A352" s="42">
        <v>348</v>
      </c>
      <c r="B352" s="35" t="s">
        <v>80</v>
      </c>
      <c r="C352" s="31" t="s">
        <v>6</v>
      </c>
      <c r="D352" s="39" t="s">
        <v>139</v>
      </c>
      <c r="E352" s="36" t="s">
        <v>135</v>
      </c>
      <c r="F352" s="40">
        <v>575</v>
      </c>
      <c r="G352" s="34">
        <f t="shared" si="14"/>
        <v>6900</v>
      </c>
      <c r="H352" s="37">
        <v>0</v>
      </c>
      <c r="I352" s="37">
        <v>0</v>
      </c>
      <c r="J352" s="34">
        <v>0</v>
      </c>
      <c r="K352" s="34">
        <v>0</v>
      </c>
      <c r="L352" s="43">
        <f t="shared" si="13"/>
        <v>6900</v>
      </c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</row>
    <row r="353" spans="1:24" s="33" customFormat="1" ht="24" customHeight="1" x14ac:dyDescent="0.25">
      <c r="A353" s="42">
        <v>349</v>
      </c>
      <c r="B353" s="35" t="s">
        <v>80</v>
      </c>
      <c r="C353" s="31" t="s">
        <v>6</v>
      </c>
      <c r="D353" s="39" t="s">
        <v>139</v>
      </c>
      <c r="E353" s="36" t="s">
        <v>135</v>
      </c>
      <c r="F353" s="40">
        <v>575</v>
      </c>
      <c r="G353" s="34">
        <f t="shared" si="14"/>
        <v>6900</v>
      </c>
      <c r="H353" s="37">
        <v>0</v>
      </c>
      <c r="I353" s="37">
        <v>0</v>
      </c>
      <c r="J353" s="34">
        <v>0</v>
      </c>
      <c r="K353" s="34">
        <v>0</v>
      </c>
      <c r="L353" s="43">
        <f t="shared" si="13"/>
        <v>6900</v>
      </c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</row>
    <row r="354" spans="1:24" s="33" customFormat="1" ht="24" customHeight="1" x14ac:dyDescent="0.25">
      <c r="A354" s="42">
        <v>350</v>
      </c>
      <c r="B354" s="35" t="s">
        <v>80</v>
      </c>
      <c r="C354" s="31" t="s">
        <v>6</v>
      </c>
      <c r="D354" s="39" t="s">
        <v>139</v>
      </c>
      <c r="E354" s="36" t="s">
        <v>135</v>
      </c>
      <c r="F354" s="40">
        <v>575</v>
      </c>
      <c r="G354" s="34">
        <f t="shared" si="14"/>
        <v>6900</v>
      </c>
      <c r="H354" s="37">
        <v>0</v>
      </c>
      <c r="I354" s="37">
        <v>0</v>
      </c>
      <c r="J354" s="34">
        <v>0</v>
      </c>
      <c r="K354" s="34">
        <v>0</v>
      </c>
      <c r="L354" s="43">
        <f t="shared" si="13"/>
        <v>6900</v>
      </c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</row>
    <row r="355" spans="1:24" s="33" customFormat="1" ht="24" customHeight="1" x14ac:dyDescent="0.25">
      <c r="A355" s="42">
        <v>351</v>
      </c>
      <c r="B355" s="35" t="s">
        <v>80</v>
      </c>
      <c r="C355" s="31" t="s">
        <v>6</v>
      </c>
      <c r="D355" s="39" t="s">
        <v>139</v>
      </c>
      <c r="E355" s="36" t="s">
        <v>135</v>
      </c>
      <c r="F355" s="40">
        <v>575</v>
      </c>
      <c r="G355" s="34">
        <f t="shared" si="14"/>
        <v>6900</v>
      </c>
      <c r="H355" s="37">
        <v>0</v>
      </c>
      <c r="I355" s="37">
        <v>0</v>
      </c>
      <c r="J355" s="34">
        <v>0</v>
      </c>
      <c r="K355" s="34">
        <v>0</v>
      </c>
      <c r="L355" s="43">
        <f t="shared" si="13"/>
        <v>6900</v>
      </c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</row>
    <row r="356" spans="1:24" s="33" customFormat="1" ht="24" customHeight="1" x14ac:dyDescent="0.25">
      <c r="A356" s="42">
        <v>352</v>
      </c>
      <c r="B356" s="35" t="s">
        <v>80</v>
      </c>
      <c r="C356" s="31" t="s">
        <v>6</v>
      </c>
      <c r="D356" s="39" t="s">
        <v>139</v>
      </c>
      <c r="E356" s="36" t="s">
        <v>135</v>
      </c>
      <c r="F356" s="40">
        <v>575</v>
      </c>
      <c r="G356" s="34">
        <f t="shared" si="14"/>
        <v>6900</v>
      </c>
      <c r="H356" s="37">
        <v>0</v>
      </c>
      <c r="I356" s="37">
        <v>0</v>
      </c>
      <c r="J356" s="34">
        <v>0</v>
      </c>
      <c r="K356" s="34">
        <v>0</v>
      </c>
      <c r="L356" s="43">
        <f t="shared" si="13"/>
        <v>6900</v>
      </c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</row>
    <row r="357" spans="1:24" s="33" customFormat="1" ht="24" customHeight="1" x14ac:dyDescent="0.25">
      <c r="A357" s="42">
        <v>353</v>
      </c>
      <c r="B357" s="35" t="s">
        <v>80</v>
      </c>
      <c r="C357" s="31" t="s">
        <v>6</v>
      </c>
      <c r="D357" s="39" t="s">
        <v>139</v>
      </c>
      <c r="E357" s="36" t="s">
        <v>135</v>
      </c>
      <c r="F357" s="40">
        <v>575</v>
      </c>
      <c r="G357" s="34">
        <f t="shared" si="14"/>
        <v>6900</v>
      </c>
      <c r="H357" s="37">
        <v>0</v>
      </c>
      <c r="I357" s="37">
        <v>0</v>
      </c>
      <c r="J357" s="34">
        <v>0</v>
      </c>
      <c r="K357" s="34">
        <v>0</v>
      </c>
      <c r="L357" s="43">
        <f t="shared" si="13"/>
        <v>6900</v>
      </c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</row>
    <row r="358" spans="1:24" s="33" customFormat="1" ht="24" customHeight="1" x14ac:dyDescent="0.25">
      <c r="A358" s="42">
        <v>354</v>
      </c>
      <c r="B358" s="35" t="s">
        <v>80</v>
      </c>
      <c r="C358" s="31" t="s">
        <v>6</v>
      </c>
      <c r="D358" s="39" t="s">
        <v>139</v>
      </c>
      <c r="E358" s="36" t="s">
        <v>135</v>
      </c>
      <c r="F358" s="40">
        <v>575</v>
      </c>
      <c r="G358" s="34">
        <f t="shared" si="14"/>
        <v>6900</v>
      </c>
      <c r="H358" s="37">
        <v>0</v>
      </c>
      <c r="I358" s="37">
        <v>0</v>
      </c>
      <c r="J358" s="34">
        <v>0</v>
      </c>
      <c r="K358" s="34">
        <v>0</v>
      </c>
      <c r="L358" s="43">
        <f t="shared" si="13"/>
        <v>6900</v>
      </c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</row>
    <row r="359" spans="1:24" s="33" customFormat="1" ht="24" customHeight="1" x14ac:dyDescent="0.25">
      <c r="A359" s="42">
        <v>355</v>
      </c>
      <c r="B359" s="35" t="s">
        <v>80</v>
      </c>
      <c r="C359" s="31" t="s">
        <v>6</v>
      </c>
      <c r="D359" s="39" t="s">
        <v>139</v>
      </c>
      <c r="E359" s="36" t="s">
        <v>135</v>
      </c>
      <c r="F359" s="40">
        <v>575</v>
      </c>
      <c r="G359" s="34">
        <f t="shared" si="14"/>
        <v>6900</v>
      </c>
      <c r="H359" s="37">
        <v>0</v>
      </c>
      <c r="I359" s="37">
        <v>0</v>
      </c>
      <c r="J359" s="34">
        <v>0</v>
      </c>
      <c r="K359" s="34">
        <v>0</v>
      </c>
      <c r="L359" s="43">
        <f t="shared" si="13"/>
        <v>6900</v>
      </c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</row>
    <row r="360" spans="1:24" s="33" customFormat="1" ht="24" customHeight="1" x14ac:dyDescent="0.25">
      <c r="A360" s="42">
        <v>356</v>
      </c>
      <c r="B360" s="35" t="s">
        <v>80</v>
      </c>
      <c r="C360" s="31" t="s">
        <v>6</v>
      </c>
      <c r="D360" s="39" t="s">
        <v>139</v>
      </c>
      <c r="E360" s="36" t="s">
        <v>135</v>
      </c>
      <c r="F360" s="40">
        <v>575</v>
      </c>
      <c r="G360" s="34">
        <f t="shared" si="14"/>
        <v>6900</v>
      </c>
      <c r="H360" s="37">
        <v>0</v>
      </c>
      <c r="I360" s="37">
        <v>0</v>
      </c>
      <c r="J360" s="34">
        <v>0</v>
      </c>
      <c r="K360" s="34">
        <v>0</v>
      </c>
      <c r="L360" s="43">
        <f t="shared" si="13"/>
        <v>6900</v>
      </c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</row>
    <row r="361" spans="1:24" ht="24" customHeight="1" x14ac:dyDescent="0.25">
      <c r="A361" s="57" t="s">
        <v>141</v>
      </c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9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s="33" customFormat="1" ht="24" customHeight="1" x14ac:dyDescent="0.25">
      <c r="A362" s="42">
        <v>357</v>
      </c>
      <c r="B362" s="35" t="s">
        <v>142</v>
      </c>
      <c r="C362" s="26" t="s">
        <v>163</v>
      </c>
      <c r="D362" s="17" t="s">
        <v>179</v>
      </c>
      <c r="E362" s="34">
        <v>6</v>
      </c>
      <c r="F362" s="37">
        <v>901</v>
      </c>
      <c r="G362" s="34">
        <f>901*12</f>
        <v>10812</v>
      </c>
      <c r="H362" s="37">
        <v>0</v>
      </c>
      <c r="I362" s="37">
        <v>0</v>
      </c>
      <c r="J362" s="34"/>
      <c r="K362" s="37">
        <v>0</v>
      </c>
      <c r="L362" s="43">
        <f t="shared" si="13"/>
        <v>10812</v>
      </c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</row>
    <row r="363" spans="1:24" s="33" customFormat="1" ht="24" customHeight="1" x14ac:dyDescent="0.25">
      <c r="A363" s="42">
        <v>358</v>
      </c>
      <c r="B363" s="35" t="s">
        <v>143</v>
      </c>
      <c r="C363" s="26" t="s">
        <v>163</v>
      </c>
      <c r="D363" s="18" t="s">
        <v>180</v>
      </c>
      <c r="E363" s="19" t="s">
        <v>181</v>
      </c>
      <c r="F363" s="38">
        <v>1676</v>
      </c>
      <c r="G363" s="34">
        <f>1676*12</f>
        <v>20112</v>
      </c>
      <c r="H363" s="37">
        <v>0</v>
      </c>
      <c r="I363" s="37">
        <v>0</v>
      </c>
      <c r="J363" s="34"/>
      <c r="K363" s="37">
        <v>0</v>
      </c>
      <c r="L363" s="43">
        <f t="shared" si="13"/>
        <v>20112</v>
      </c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</row>
    <row r="364" spans="1:24" s="33" customFormat="1" ht="24" customHeight="1" x14ac:dyDescent="0.25">
      <c r="A364" s="42">
        <v>359</v>
      </c>
      <c r="B364" s="35" t="s">
        <v>144</v>
      </c>
      <c r="C364" s="26" t="s">
        <v>163</v>
      </c>
      <c r="D364" s="34"/>
      <c r="E364" s="19" t="s">
        <v>182</v>
      </c>
      <c r="F364" s="38">
        <v>5009</v>
      </c>
      <c r="G364" s="34">
        <f>5009*12</f>
        <v>60108</v>
      </c>
      <c r="H364" s="37">
        <v>0</v>
      </c>
      <c r="I364" s="37">
        <v>0</v>
      </c>
      <c r="J364" s="34"/>
      <c r="K364" s="37">
        <v>0</v>
      </c>
      <c r="L364" s="43">
        <f t="shared" si="13"/>
        <v>60108</v>
      </c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</row>
    <row r="365" spans="1:24" s="33" customFormat="1" ht="24" customHeight="1" x14ac:dyDescent="0.25">
      <c r="A365" s="42">
        <v>360</v>
      </c>
      <c r="B365" s="35" t="s">
        <v>145</v>
      </c>
      <c r="C365" s="26" t="s">
        <v>163</v>
      </c>
      <c r="D365" s="18" t="s">
        <v>183</v>
      </c>
      <c r="E365" s="19" t="s">
        <v>184</v>
      </c>
      <c r="F365" s="37">
        <v>733</v>
      </c>
      <c r="G365" s="34">
        <f>733*12</f>
        <v>8796</v>
      </c>
      <c r="H365" s="37">
        <v>0</v>
      </c>
      <c r="I365" s="37">
        <v>0</v>
      </c>
      <c r="J365" s="34"/>
      <c r="K365" s="37">
        <v>0</v>
      </c>
      <c r="L365" s="43">
        <f t="shared" si="13"/>
        <v>8796</v>
      </c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</row>
    <row r="366" spans="1:24" s="33" customFormat="1" ht="24" customHeight="1" x14ac:dyDescent="0.25">
      <c r="A366" s="42">
        <v>361</v>
      </c>
      <c r="B366" s="35" t="s">
        <v>146</v>
      </c>
      <c r="C366" s="26" t="s">
        <v>163</v>
      </c>
      <c r="D366" s="20" t="s">
        <v>185</v>
      </c>
      <c r="E366" s="13" t="s">
        <v>182</v>
      </c>
      <c r="F366" s="38">
        <v>2034</v>
      </c>
      <c r="G366" s="34">
        <f>2034*12</f>
        <v>24408</v>
      </c>
      <c r="H366" s="37">
        <v>0</v>
      </c>
      <c r="I366" s="37">
        <v>0</v>
      </c>
      <c r="J366" s="34"/>
      <c r="K366" s="37">
        <v>0</v>
      </c>
      <c r="L366" s="43">
        <f t="shared" si="13"/>
        <v>24408</v>
      </c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</row>
    <row r="367" spans="1:24" s="33" customFormat="1" ht="24" customHeight="1" x14ac:dyDescent="0.25">
      <c r="A367" s="42">
        <v>362</v>
      </c>
      <c r="B367" s="35" t="s">
        <v>143</v>
      </c>
      <c r="C367" s="26" t="s">
        <v>163</v>
      </c>
      <c r="D367" s="18" t="s">
        <v>180</v>
      </c>
      <c r="E367" s="19" t="s">
        <v>181</v>
      </c>
      <c r="F367" s="38">
        <v>1676</v>
      </c>
      <c r="G367" s="34">
        <f>1676*12</f>
        <v>20112</v>
      </c>
      <c r="H367" s="37">
        <v>0</v>
      </c>
      <c r="I367" s="37">
        <v>0</v>
      </c>
      <c r="J367" s="34"/>
      <c r="K367" s="37">
        <v>0</v>
      </c>
      <c r="L367" s="43">
        <f t="shared" si="13"/>
        <v>20112</v>
      </c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</row>
    <row r="368" spans="1:24" s="33" customFormat="1" ht="24" customHeight="1" x14ac:dyDescent="0.25">
      <c r="A368" s="42">
        <v>363</v>
      </c>
      <c r="B368" s="35" t="s">
        <v>147</v>
      </c>
      <c r="C368" s="26" t="s">
        <v>163</v>
      </c>
      <c r="D368" s="20" t="s">
        <v>186</v>
      </c>
      <c r="E368" s="19" t="s">
        <v>187</v>
      </c>
      <c r="F368" s="38">
        <v>1412</v>
      </c>
      <c r="G368" s="34">
        <f>1412*12</f>
        <v>16944</v>
      </c>
      <c r="H368" s="37">
        <v>0</v>
      </c>
      <c r="I368" s="37">
        <v>0</v>
      </c>
      <c r="J368" s="34"/>
      <c r="K368" s="37">
        <v>0</v>
      </c>
      <c r="L368" s="43">
        <f t="shared" si="13"/>
        <v>16944</v>
      </c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</row>
    <row r="369" spans="1:24" s="33" customFormat="1" ht="24" customHeight="1" x14ac:dyDescent="0.25">
      <c r="A369" s="42">
        <v>364</v>
      </c>
      <c r="B369" s="35" t="s">
        <v>148</v>
      </c>
      <c r="C369" s="26" t="s">
        <v>163</v>
      </c>
      <c r="D369" s="21" t="s">
        <v>188</v>
      </c>
      <c r="E369" s="19" t="s">
        <v>182</v>
      </c>
      <c r="F369" s="38">
        <v>3000</v>
      </c>
      <c r="G369" s="34">
        <f>3000*12</f>
        <v>36000</v>
      </c>
      <c r="H369" s="37">
        <v>0</v>
      </c>
      <c r="I369" s="37">
        <v>0</v>
      </c>
      <c r="J369" s="34"/>
      <c r="K369" s="37">
        <v>0</v>
      </c>
      <c r="L369" s="43">
        <f t="shared" si="13"/>
        <v>36000</v>
      </c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</row>
    <row r="370" spans="1:24" s="33" customFormat="1" ht="24" customHeight="1" x14ac:dyDescent="0.25">
      <c r="A370" s="42">
        <v>365</v>
      </c>
      <c r="B370" s="35" t="s">
        <v>143</v>
      </c>
      <c r="C370" s="26" t="s">
        <v>163</v>
      </c>
      <c r="D370" s="18" t="s">
        <v>180</v>
      </c>
      <c r="E370" s="19" t="s">
        <v>181</v>
      </c>
      <c r="F370" s="38">
        <v>1676</v>
      </c>
      <c r="G370" s="34">
        <f>1676*12</f>
        <v>20112</v>
      </c>
      <c r="H370" s="37">
        <v>0</v>
      </c>
      <c r="I370" s="37">
        <v>0</v>
      </c>
      <c r="J370" s="34"/>
      <c r="K370" s="37">
        <v>0</v>
      </c>
      <c r="L370" s="43">
        <f t="shared" si="13"/>
        <v>20112</v>
      </c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</row>
    <row r="371" spans="1:24" s="33" customFormat="1" ht="24" customHeight="1" x14ac:dyDescent="0.25">
      <c r="A371" s="42">
        <v>366</v>
      </c>
      <c r="B371" s="35" t="s">
        <v>149</v>
      </c>
      <c r="C371" s="26" t="s">
        <v>163</v>
      </c>
      <c r="D371" s="20" t="s">
        <v>189</v>
      </c>
      <c r="E371" s="19" t="s">
        <v>190</v>
      </c>
      <c r="F371" s="38">
        <v>1086</v>
      </c>
      <c r="G371" s="34">
        <f>1086*12</f>
        <v>13032</v>
      </c>
      <c r="H371" s="37">
        <v>0</v>
      </c>
      <c r="I371" s="37">
        <v>0</v>
      </c>
      <c r="J371" s="34"/>
      <c r="K371" s="37">
        <v>0</v>
      </c>
      <c r="L371" s="43">
        <f t="shared" si="13"/>
        <v>13032</v>
      </c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</row>
    <row r="372" spans="1:24" s="33" customFormat="1" ht="24" customHeight="1" x14ac:dyDescent="0.25">
      <c r="A372" s="42">
        <v>367</v>
      </c>
      <c r="B372" s="35" t="s">
        <v>147</v>
      </c>
      <c r="C372" s="26" t="s">
        <v>163</v>
      </c>
      <c r="D372" s="20" t="s">
        <v>186</v>
      </c>
      <c r="E372" s="19" t="s">
        <v>187</v>
      </c>
      <c r="F372" s="19" t="s">
        <v>187</v>
      </c>
      <c r="G372" s="34">
        <f>1412*12</f>
        <v>16944</v>
      </c>
      <c r="H372" s="37">
        <v>0</v>
      </c>
      <c r="I372" s="37">
        <v>0</v>
      </c>
      <c r="J372" s="34"/>
      <c r="K372" s="37">
        <v>0</v>
      </c>
      <c r="L372" s="43">
        <f t="shared" si="13"/>
        <v>16944</v>
      </c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</row>
    <row r="373" spans="1:24" s="33" customFormat="1" ht="24" customHeight="1" x14ac:dyDescent="0.25">
      <c r="A373" s="42">
        <v>368</v>
      </c>
      <c r="B373" s="35" t="s">
        <v>149</v>
      </c>
      <c r="C373" s="26" t="s">
        <v>163</v>
      </c>
      <c r="D373" s="20" t="s">
        <v>189</v>
      </c>
      <c r="E373" s="19" t="s">
        <v>190</v>
      </c>
      <c r="F373" s="38">
        <v>1086</v>
      </c>
      <c r="G373" s="34">
        <f>1086*12</f>
        <v>13032</v>
      </c>
      <c r="H373" s="37">
        <v>0</v>
      </c>
      <c r="I373" s="37">
        <v>0</v>
      </c>
      <c r="J373" s="34"/>
      <c r="K373" s="37">
        <v>0</v>
      </c>
      <c r="L373" s="43">
        <f t="shared" si="13"/>
        <v>13032</v>
      </c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</row>
    <row r="374" spans="1:24" s="33" customFormat="1" ht="24" customHeight="1" x14ac:dyDescent="0.25">
      <c r="A374" s="42">
        <v>369</v>
      </c>
      <c r="B374" s="35" t="s">
        <v>149</v>
      </c>
      <c r="C374" s="26" t="s">
        <v>163</v>
      </c>
      <c r="D374" s="20" t="s">
        <v>189</v>
      </c>
      <c r="E374" s="19" t="s">
        <v>190</v>
      </c>
      <c r="F374" s="38">
        <v>1086</v>
      </c>
      <c r="G374" s="34">
        <f>1086*12</f>
        <v>13032</v>
      </c>
      <c r="H374" s="37">
        <v>0</v>
      </c>
      <c r="I374" s="37">
        <v>0</v>
      </c>
      <c r="J374" s="34"/>
      <c r="K374" s="37">
        <v>0</v>
      </c>
      <c r="L374" s="43">
        <f t="shared" si="13"/>
        <v>13032</v>
      </c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</row>
    <row r="375" spans="1:24" s="33" customFormat="1" ht="24" customHeight="1" x14ac:dyDescent="0.25">
      <c r="A375" s="42">
        <v>370</v>
      </c>
      <c r="B375" s="35" t="s">
        <v>142</v>
      </c>
      <c r="C375" s="26" t="s">
        <v>163</v>
      </c>
      <c r="D375" s="20" t="s">
        <v>191</v>
      </c>
      <c r="E375" s="19" t="s">
        <v>192</v>
      </c>
      <c r="F375" s="37">
        <v>901</v>
      </c>
      <c r="G375" s="34">
        <f>901*12</f>
        <v>10812</v>
      </c>
      <c r="H375" s="37">
        <v>0</v>
      </c>
      <c r="I375" s="37">
        <v>0</v>
      </c>
      <c r="J375" s="34"/>
      <c r="K375" s="37">
        <v>0</v>
      </c>
      <c r="L375" s="43">
        <f t="shared" si="13"/>
        <v>10812</v>
      </c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</row>
    <row r="376" spans="1:24" s="33" customFormat="1" ht="24" customHeight="1" x14ac:dyDescent="0.25">
      <c r="A376" s="42">
        <v>371</v>
      </c>
      <c r="B376" s="35" t="s">
        <v>142</v>
      </c>
      <c r="C376" s="26" t="s">
        <v>163</v>
      </c>
      <c r="D376" s="20" t="s">
        <v>191</v>
      </c>
      <c r="E376" s="19" t="s">
        <v>192</v>
      </c>
      <c r="F376" s="37">
        <v>901</v>
      </c>
      <c r="G376" s="34">
        <f t="shared" ref="G376:G415" si="15">901*12</f>
        <v>10812</v>
      </c>
      <c r="H376" s="37">
        <v>0</v>
      </c>
      <c r="I376" s="37">
        <v>0</v>
      </c>
      <c r="J376" s="34"/>
      <c r="K376" s="37">
        <v>0</v>
      </c>
      <c r="L376" s="43">
        <f t="shared" si="13"/>
        <v>10812</v>
      </c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</row>
    <row r="377" spans="1:24" s="33" customFormat="1" ht="24" customHeight="1" x14ac:dyDescent="0.25">
      <c r="A377" s="42">
        <v>372</v>
      </c>
      <c r="B377" s="35" t="s">
        <v>142</v>
      </c>
      <c r="C377" s="26" t="s">
        <v>163</v>
      </c>
      <c r="D377" s="20" t="s">
        <v>191</v>
      </c>
      <c r="E377" s="19" t="s">
        <v>192</v>
      </c>
      <c r="F377" s="37">
        <v>901</v>
      </c>
      <c r="G377" s="34">
        <f t="shared" si="15"/>
        <v>10812</v>
      </c>
      <c r="H377" s="37">
        <v>0</v>
      </c>
      <c r="I377" s="37">
        <v>0</v>
      </c>
      <c r="J377" s="34"/>
      <c r="K377" s="37">
        <v>0</v>
      </c>
      <c r="L377" s="43">
        <f t="shared" si="13"/>
        <v>10812</v>
      </c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</row>
    <row r="378" spans="1:24" s="33" customFormat="1" ht="24" customHeight="1" x14ac:dyDescent="0.25">
      <c r="A378" s="42">
        <v>373</v>
      </c>
      <c r="B378" s="35" t="s">
        <v>150</v>
      </c>
      <c r="C378" s="26" t="s">
        <v>163</v>
      </c>
      <c r="D378" s="21" t="s">
        <v>188</v>
      </c>
      <c r="E378" s="19" t="s">
        <v>182</v>
      </c>
      <c r="F378" s="38">
        <v>3000</v>
      </c>
      <c r="G378" s="34">
        <f>3000*12</f>
        <v>36000</v>
      </c>
      <c r="H378" s="37">
        <v>0</v>
      </c>
      <c r="I378" s="37">
        <v>0</v>
      </c>
      <c r="J378" s="34"/>
      <c r="K378" s="37">
        <v>0</v>
      </c>
      <c r="L378" s="43">
        <f t="shared" si="13"/>
        <v>36000</v>
      </c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</row>
    <row r="379" spans="1:24" s="33" customFormat="1" ht="24" customHeight="1" x14ac:dyDescent="0.25">
      <c r="A379" s="42">
        <v>374</v>
      </c>
      <c r="B379" s="35" t="s">
        <v>145</v>
      </c>
      <c r="C379" s="26" t="s">
        <v>163</v>
      </c>
      <c r="D379" s="18" t="s">
        <v>183</v>
      </c>
      <c r="E379" s="19" t="s">
        <v>184</v>
      </c>
      <c r="F379" s="37">
        <v>733</v>
      </c>
      <c r="G379" s="34">
        <f>733*12</f>
        <v>8796</v>
      </c>
      <c r="H379" s="37">
        <v>0</v>
      </c>
      <c r="I379" s="37">
        <v>0</v>
      </c>
      <c r="J379" s="34"/>
      <c r="K379" s="37">
        <v>0</v>
      </c>
      <c r="L379" s="43">
        <f t="shared" si="13"/>
        <v>8796</v>
      </c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</row>
    <row r="380" spans="1:24" s="33" customFormat="1" ht="24" customHeight="1" x14ac:dyDescent="0.25">
      <c r="A380" s="42">
        <v>375</v>
      </c>
      <c r="B380" s="35" t="s">
        <v>143</v>
      </c>
      <c r="C380" s="26" t="s">
        <v>163</v>
      </c>
      <c r="D380" s="18" t="s">
        <v>180</v>
      </c>
      <c r="E380" s="19" t="s">
        <v>181</v>
      </c>
      <c r="F380" s="38">
        <v>1676</v>
      </c>
      <c r="G380" s="34">
        <f>1676*12</f>
        <v>20112</v>
      </c>
      <c r="H380" s="37">
        <v>0</v>
      </c>
      <c r="I380" s="37">
        <v>0</v>
      </c>
      <c r="J380" s="34"/>
      <c r="K380" s="37">
        <v>0</v>
      </c>
      <c r="L380" s="43">
        <f t="shared" si="13"/>
        <v>20112</v>
      </c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</row>
    <row r="381" spans="1:24" s="33" customFormat="1" ht="24" customHeight="1" x14ac:dyDescent="0.25">
      <c r="A381" s="42">
        <v>376</v>
      </c>
      <c r="B381" s="35" t="s">
        <v>142</v>
      </c>
      <c r="C381" s="26" t="s">
        <v>163</v>
      </c>
      <c r="D381" s="20" t="s">
        <v>191</v>
      </c>
      <c r="E381" s="19" t="s">
        <v>192</v>
      </c>
      <c r="F381" s="37">
        <v>901</v>
      </c>
      <c r="G381" s="34">
        <f t="shared" si="15"/>
        <v>10812</v>
      </c>
      <c r="H381" s="37">
        <v>0</v>
      </c>
      <c r="I381" s="37">
        <v>0</v>
      </c>
      <c r="J381" s="34"/>
      <c r="K381" s="37">
        <v>0</v>
      </c>
      <c r="L381" s="43">
        <f t="shared" si="13"/>
        <v>10812</v>
      </c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</row>
    <row r="382" spans="1:24" s="33" customFormat="1" ht="24" customHeight="1" x14ac:dyDescent="0.25">
      <c r="A382" s="42">
        <v>377</v>
      </c>
      <c r="B382" s="35" t="s">
        <v>142</v>
      </c>
      <c r="C382" s="26" t="s">
        <v>163</v>
      </c>
      <c r="D382" s="20" t="s">
        <v>191</v>
      </c>
      <c r="E382" s="19" t="s">
        <v>192</v>
      </c>
      <c r="F382" s="37">
        <v>901</v>
      </c>
      <c r="G382" s="34">
        <f t="shared" si="15"/>
        <v>10812</v>
      </c>
      <c r="H382" s="37">
        <v>0</v>
      </c>
      <c r="I382" s="37">
        <v>0</v>
      </c>
      <c r="J382" s="34"/>
      <c r="K382" s="37">
        <v>0</v>
      </c>
      <c r="L382" s="43">
        <f t="shared" si="13"/>
        <v>10812</v>
      </c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</row>
    <row r="383" spans="1:24" s="33" customFormat="1" ht="24" customHeight="1" x14ac:dyDescent="0.25">
      <c r="A383" s="42">
        <v>378</v>
      </c>
      <c r="B383" s="35" t="s">
        <v>151</v>
      </c>
      <c r="C383" s="26" t="s">
        <v>163</v>
      </c>
      <c r="D383" s="18" t="s">
        <v>193</v>
      </c>
      <c r="E383" s="19" t="s">
        <v>194</v>
      </c>
      <c r="F383" s="37">
        <v>817</v>
      </c>
      <c r="G383" s="34">
        <f>817*12</f>
        <v>9804</v>
      </c>
      <c r="H383" s="37">
        <v>0</v>
      </c>
      <c r="I383" s="37">
        <v>0</v>
      </c>
      <c r="J383" s="34"/>
      <c r="K383" s="37">
        <v>0</v>
      </c>
      <c r="L383" s="43">
        <f t="shared" si="13"/>
        <v>9804</v>
      </c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</row>
    <row r="384" spans="1:24" s="33" customFormat="1" ht="24" customHeight="1" x14ac:dyDescent="0.25">
      <c r="A384" s="42">
        <v>379</v>
      </c>
      <c r="B384" s="35" t="s">
        <v>146</v>
      </c>
      <c r="C384" s="26" t="s">
        <v>163</v>
      </c>
      <c r="D384" s="20" t="s">
        <v>185</v>
      </c>
      <c r="E384" s="13" t="s">
        <v>182</v>
      </c>
      <c r="F384" s="38">
        <v>2034</v>
      </c>
      <c r="G384" s="34">
        <f>2034*12</f>
        <v>24408</v>
      </c>
      <c r="H384" s="37">
        <v>0</v>
      </c>
      <c r="I384" s="37">
        <v>0</v>
      </c>
      <c r="J384" s="34"/>
      <c r="K384" s="37">
        <v>0</v>
      </c>
      <c r="L384" s="43">
        <f t="shared" si="13"/>
        <v>24408</v>
      </c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</row>
    <row r="385" spans="1:24" s="33" customFormat="1" ht="24" customHeight="1" x14ac:dyDescent="0.25">
      <c r="A385" s="42">
        <v>380</v>
      </c>
      <c r="B385" s="35" t="s">
        <v>145</v>
      </c>
      <c r="C385" s="26" t="s">
        <v>163</v>
      </c>
      <c r="D385" s="18" t="s">
        <v>183</v>
      </c>
      <c r="E385" s="19" t="s">
        <v>184</v>
      </c>
      <c r="F385" s="37">
        <v>733</v>
      </c>
      <c r="G385" s="34">
        <f>733*12</f>
        <v>8796</v>
      </c>
      <c r="H385" s="37">
        <v>0</v>
      </c>
      <c r="I385" s="37">
        <v>0</v>
      </c>
      <c r="J385" s="34"/>
      <c r="K385" s="37">
        <v>0</v>
      </c>
      <c r="L385" s="43">
        <f t="shared" si="13"/>
        <v>8796</v>
      </c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</row>
    <row r="386" spans="1:24" s="33" customFormat="1" ht="24" customHeight="1" x14ac:dyDescent="0.25">
      <c r="A386" s="42">
        <v>381</v>
      </c>
      <c r="B386" s="35" t="s">
        <v>152</v>
      </c>
      <c r="C386" s="26" t="s">
        <v>163</v>
      </c>
      <c r="D386" s="18" t="s">
        <v>193</v>
      </c>
      <c r="E386" s="19" t="s">
        <v>195</v>
      </c>
      <c r="F386" s="38">
        <v>1212</v>
      </c>
      <c r="G386" s="34">
        <f>1212*12</f>
        <v>14544</v>
      </c>
      <c r="H386" s="37">
        <v>0</v>
      </c>
      <c r="I386" s="37">
        <v>0</v>
      </c>
      <c r="J386" s="34"/>
      <c r="K386" s="37">
        <v>0</v>
      </c>
      <c r="L386" s="43">
        <f t="shared" si="13"/>
        <v>14544</v>
      </c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</row>
    <row r="387" spans="1:24" s="33" customFormat="1" ht="24" customHeight="1" x14ac:dyDescent="0.25">
      <c r="A387" s="42">
        <v>382</v>
      </c>
      <c r="B387" s="35" t="s">
        <v>152</v>
      </c>
      <c r="C387" s="26" t="s">
        <v>163</v>
      </c>
      <c r="D387" s="18" t="s">
        <v>193</v>
      </c>
      <c r="E387" s="19" t="s">
        <v>195</v>
      </c>
      <c r="F387" s="38">
        <v>1212</v>
      </c>
      <c r="G387" s="34">
        <f>1212*12</f>
        <v>14544</v>
      </c>
      <c r="H387" s="37">
        <v>0</v>
      </c>
      <c r="I387" s="37">
        <v>0</v>
      </c>
      <c r="J387" s="34"/>
      <c r="K387" s="37">
        <v>0</v>
      </c>
      <c r="L387" s="43">
        <f t="shared" si="13"/>
        <v>14544</v>
      </c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</row>
    <row r="388" spans="1:24" s="33" customFormat="1" ht="24" customHeight="1" x14ac:dyDescent="0.25">
      <c r="A388" s="42">
        <v>383</v>
      </c>
      <c r="B388" s="35" t="s">
        <v>147</v>
      </c>
      <c r="C388" s="26" t="s">
        <v>163</v>
      </c>
      <c r="D388" s="20" t="s">
        <v>186</v>
      </c>
      <c r="E388" s="19" t="s">
        <v>187</v>
      </c>
      <c r="F388" s="38">
        <v>1412</v>
      </c>
      <c r="G388" s="34">
        <f>1412*12</f>
        <v>16944</v>
      </c>
      <c r="H388" s="37">
        <v>0</v>
      </c>
      <c r="I388" s="37">
        <v>0</v>
      </c>
      <c r="J388" s="34"/>
      <c r="K388" s="37">
        <v>0</v>
      </c>
      <c r="L388" s="43">
        <f t="shared" ref="L388:L451" si="16">SUM(G388:K388)</f>
        <v>16944</v>
      </c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</row>
    <row r="389" spans="1:24" s="33" customFormat="1" ht="24" customHeight="1" x14ac:dyDescent="0.25">
      <c r="A389" s="42">
        <v>384</v>
      </c>
      <c r="B389" s="35" t="s">
        <v>146</v>
      </c>
      <c r="C389" s="26" t="s">
        <v>163</v>
      </c>
      <c r="D389" s="20" t="s">
        <v>185</v>
      </c>
      <c r="E389" s="13" t="s">
        <v>182</v>
      </c>
      <c r="F389" s="38">
        <v>2034</v>
      </c>
      <c r="G389" s="34">
        <f>2034*12</f>
        <v>24408</v>
      </c>
      <c r="H389" s="37">
        <v>0</v>
      </c>
      <c r="I389" s="37">
        <v>0</v>
      </c>
      <c r="J389" s="34"/>
      <c r="K389" s="37">
        <v>0</v>
      </c>
      <c r="L389" s="43">
        <f t="shared" si="16"/>
        <v>24408</v>
      </c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</row>
    <row r="390" spans="1:24" s="33" customFormat="1" ht="24" customHeight="1" x14ac:dyDescent="0.25">
      <c r="A390" s="42">
        <v>385</v>
      </c>
      <c r="B390" s="35" t="s">
        <v>147</v>
      </c>
      <c r="C390" s="26" t="s">
        <v>163</v>
      </c>
      <c r="D390" s="20" t="s">
        <v>186</v>
      </c>
      <c r="E390" s="19" t="s">
        <v>187</v>
      </c>
      <c r="F390" s="38">
        <v>1412</v>
      </c>
      <c r="G390" s="34">
        <f>1412*12</f>
        <v>16944</v>
      </c>
      <c r="H390" s="37">
        <v>0</v>
      </c>
      <c r="I390" s="37">
        <v>0</v>
      </c>
      <c r="J390" s="34"/>
      <c r="K390" s="37">
        <v>0</v>
      </c>
      <c r="L390" s="43">
        <f t="shared" si="16"/>
        <v>16944</v>
      </c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</row>
    <row r="391" spans="1:24" s="33" customFormat="1" ht="24" customHeight="1" x14ac:dyDescent="0.25">
      <c r="A391" s="42">
        <v>386</v>
      </c>
      <c r="B391" s="35" t="s">
        <v>149</v>
      </c>
      <c r="C391" s="26" t="s">
        <v>163</v>
      </c>
      <c r="D391" s="20" t="s">
        <v>189</v>
      </c>
      <c r="E391" s="19" t="s">
        <v>190</v>
      </c>
      <c r="F391" s="38">
        <v>1086</v>
      </c>
      <c r="G391" s="34">
        <f>1086*12</f>
        <v>13032</v>
      </c>
      <c r="H391" s="37">
        <v>0</v>
      </c>
      <c r="I391" s="37">
        <v>0</v>
      </c>
      <c r="J391" s="34"/>
      <c r="K391" s="37">
        <v>0</v>
      </c>
      <c r="L391" s="43">
        <f t="shared" si="16"/>
        <v>13032</v>
      </c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</row>
    <row r="392" spans="1:24" s="33" customFormat="1" ht="24" customHeight="1" x14ac:dyDescent="0.25">
      <c r="A392" s="42">
        <v>387</v>
      </c>
      <c r="B392" s="35" t="s">
        <v>143</v>
      </c>
      <c r="C392" s="26" t="s">
        <v>163</v>
      </c>
      <c r="D392" s="18" t="s">
        <v>180</v>
      </c>
      <c r="E392" s="19" t="s">
        <v>181</v>
      </c>
      <c r="F392" s="38">
        <v>1676</v>
      </c>
      <c r="G392" s="34">
        <f>1676*12</f>
        <v>20112</v>
      </c>
      <c r="H392" s="37">
        <v>0</v>
      </c>
      <c r="I392" s="37">
        <v>0</v>
      </c>
      <c r="J392" s="34"/>
      <c r="K392" s="37">
        <v>0</v>
      </c>
      <c r="L392" s="43">
        <f t="shared" si="16"/>
        <v>20112</v>
      </c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</row>
    <row r="393" spans="1:24" s="33" customFormat="1" ht="24" customHeight="1" x14ac:dyDescent="0.25">
      <c r="A393" s="42">
        <v>388</v>
      </c>
      <c r="B393" s="35" t="s">
        <v>147</v>
      </c>
      <c r="C393" s="26" t="s">
        <v>163</v>
      </c>
      <c r="D393" s="20" t="s">
        <v>186</v>
      </c>
      <c r="E393" s="19" t="s">
        <v>187</v>
      </c>
      <c r="F393" s="38">
        <v>1412</v>
      </c>
      <c r="G393" s="34">
        <f>1412*12</f>
        <v>16944</v>
      </c>
      <c r="H393" s="37">
        <v>0</v>
      </c>
      <c r="I393" s="37">
        <v>0</v>
      </c>
      <c r="J393" s="34"/>
      <c r="K393" s="37">
        <v>0</v>
      </c>
      <c r="L393" s="43">
        <f t="shared" si="16"/>
        <v>16944</v>
      </c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</row>
    <row r="394" spans="1:24" s="33" customFormat="1" ht="24" customHeight="1" x14ac:dyDescent="0.25">
      <c r="A394" s="42">
        <v>389</v>
      </c>
      <c r="B394" s="35" t="s">
        <v>147</v>
      </c>
      <c r="C394" s="26" t="s">
        <v>163</v>
      </c>
      <c r="D394" s="20" t="s">
        <v>186</v>
      </c>
      <c r="E394" s="19" t="s">
        <v>187</v>
      </c>
      <c r="F394" s="38">
        <v>1412</v>
      </c>
      <c r="G394" s="34">
        <f>1412*12</f>
        <v>16944</v>
      </c>
      <c r="H394" s="37">
        <v>0</v>
      </c>
      <c r="I394" s="37">
        <v>0</v>
      </c>
      <c r="J394" s="34"/>
      <c r="K394" s="37">
        <v>0</v>
      </c>
      <c r="L394" s="43">
        <f t="shared" si="16"/>
        <v>16944</v>
      </c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</row>
    <row r="395" spans="1:24" s="33" customFormat="1" ht="24" customHeight="1" x14ac:dyDescent="0.25">
      <c r="A395" s="42">
        <v>390</v>
      </c>
      <c r="B395" s="35" t="s">
        <v>147</v>
      </c>
      <c r="C395" s="26" t="s">
        <v>163</v>
      </c>
      <c r="D395" s="20" t="s">
        <v>186</v>
      </c>
      <c r="E395" s="19" t="s">
        <v>187</v>
      </c>
      <c r="F395" s="38">
        <v>1412</v>
      </c>
      <c r="G395" s="34">
        <f>1412*12</f>
        <v>16944</v>
      </c>
      <c r="H395" s="37">
        <v>0</v>
      </c>
      <c r="I395" s="37">
        <v>0</v>
      </c>
      <c r="J395" s="34"/>
      <c r="K395" s="37">
        <v>0</v>
      </c>
      <c r="L395" s="43">
        <f t="shared" si="16"/>
        <v>16944</v>
      </c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</row>
    <row r="396" spans="1:24" s="33" customFormat="1" ht="24" customHeight="1" x14ac:dyDescent="0.25">
      <c r="A396" s="42">
        <v>391</v>
      </c>
      <c r="B396" s="35" t="s">
        <v>147</v>
      </c>
      <c r="C396" s="26" t="s">
        <v>163</v>
      </c>
      <c r="D396" s="20" t="s">
        <v>186</v>
      </c>
      <c r="E396" s="19" t="s">
        <v>187</v>
      </c>
      <c r="F396" s="38">
        <v>1412</v>
      </c>
      <c r="G396" s="34">
        <f>1412*12</f>
        <v>16944</v>
      </c>
      <c r="H396" s="37">
        <v>117.67</v>
      </c>
      <c r="I396" s="37">
        <v>38.33</v>
      </c>
      <c r="J396" s="34"/>
      <c r="K396" s="37">
        <v>0</v>
      </c>
      <c r="L396" s="43">
        <f t="shared" si="16"/>
        <v>17100</v>
      </c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</row>
    <row r="397" spans="1:24" s="33" customFormat="1" ht="24" customHeight="1" x14ac:dyDescent="0.25">
      <c r="A397" s="42">
        <v>392</v>
      </c>
      <c r="B397" s="35" t="s">
        <v>143</v>
      </c>
      <c r="C397" s="26" t="s">
        <v>163</v>
      </c>
      <c r="D397" s="18" t="s">
        <v>180</v>
      </c>
      <c r="E397" s="19" t="s">
        <v>181</v>
      </c>
      <c r="F397" s="38">
        <v>1760</v>
      </c>
      <c r="G397" s="34">
        <f>1760*12</f>
        <v>21120</v>
      </c>
      <c r="H397" s="37">
        <v>0</v>
      </c>
      <c r="I397" s="37">
        <v>0</v>
      </c>
      <c r="J397" s="34"/>
      <c r="K397" s="38">
        <v>1240</v>
      </c>
      <c r="L397" s="43">
        <f t="shared" si="16"/>
        <v>22360</v>
      </c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</row>
    <row r="398" spans="1:24" s="33" customFormat="1" ht="24" customHeight="1" x14ac:dyDescent="0.25">
      <c r="A398" s="42">
        <v>393</v>
      </c>
      <c r="B398" s="35" t="s">
        <v>145</v>
      </c>
      <c r="C398" s="26" t="s">
        <v>163</v>
      </c>
      <c r="D398" s="18" t="s">
        <v>183</v>
      </c>
      <c r="E398" s="19" t="s">
        <v>184</v>
      </c>
      <c r="F398" s="37">
        <v>733</v>
      </c>
      <c r="G398" s="34">
        <f>733*12</f>
        <v>8796</v>
      </c>
      <c r="H398" s="37">
        <v>0</v>
      </c>
      <c r="I398" s="37">
        <v>0</v>
      </c>
      <c r="J398" s="34"/>
      <c r="K398" s="37">
        <v>0</v>
      </c>
      <c r="L398" s="43">
        <f t="shared" si="16"/>
        <v>8796</v>
      </c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r="399" spans="1:24" s="33" customFormat="1" ht="24" customHeight="1" x14ac:dyDescent="0.25">
      <c r="A399" s="42">
        <v>394</v>
      </c>
      <c r="B399" s="35" t="s">
        <v>142</v>
      </c>
      <c r="C399" s="26" t="s">
        <v>163</v>
      </c>
      <c r="D399" s="20" t="s">
        <v>191</v>
      </c>
      <c r="E399" s="19" t="s">
        <v>192</v>
      </c>
      <c r="F399" s="37">
        <v>901</v>
      </c>
      <c r="G399" s="34">
        <f t="shared" si="15"/>
        <v>10812</v>
      </c>
      <c r="H399" s="37">
        <v>0</v>
      </c>
      <c r="I399" s="37">
        <v>0</v>
      </c>
      <c r="J399" s="34"/>
      <c r="K399" s="37">
        <v>0</v>
      </c>
      <c r="L399" s="43">
        <f t="shared" si="16"/>
        <v>10812</v>
      </c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</row>
    <row r="400" spans="1:24" s="33" customFormat="1" ht="24" customHeight="1" x14ac:dyDescent="0.25">
      <c r="A400" s="42">
        <v>395</v>
      </c>
      <c r="B400" s="35" t="s">
        <v>153</v>
      </c>
      <c r="C400" s="26" t="s">
        <v>163</v>
      </c>
      <c r="D400" s="21" t="s">
        <v>188</v>
      </c>
      <c r="E400" s="19" t="s">
        <v>182</v>
      </c>
      <c r="F400" s="38">
        <v>3000</v>
      </c>
      <c r="G400" s="34">
        <f>3000*12</f>
        <v>36000</v>
      </c>
      <c r="H400" s="37">
        <v>0</v>
      </c>
      <c r="I400" s="37">
        <v>0</v>
      </c>
      <c r="J400" s="34"/>
      <c r="K400" s="37">
        <v>0</v>
      </c>
      <c r="L400" s="43">
        <f t="shared" si="16"/>
        <v>36000</v>
      </c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</row>
    <row r="401" spans="1:24" s="33" customFormat="1" ht="24" customHeight="1" x14ac:dyDescent="0.25">
      <c r="A401" s="42">
        <v>396</v>
      </c>
      <c r="B401" s="35" t="s">
        <v>143</v>
      </c>
      <c r="C401" s="26" t="s">
        <v>163</v>
      </c>
      <c r="D401" s="18" t="s">
        <v>180</v>
      </c>
      <c r="E401" s="19" t="s">
        <v>181</v>
      </c>
      <c r="F401" s="38">
        <v>1676</v>
      </c>
      <c r="G401" s="34">
        <f>1676*12</f>
        <v>20112</v>
      </c>
      <c r="H401" s="37">
        <v>0</v>
      </c>
      <c r="I401" s="37">
        <v>0</v>
      </c>
      <c r="J401" s="34"/>
      <c r="K401" s="37">
        <v>0</v>
      </c>
      <c r="L401" s="43">
        <f t="shared" si="16"/>
        <v>20112</v>
      </c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</row>
    <row r="402" spans="1:24" s="33" customFormat="1" ht="24" customHeight="1" x14ac:dyDescent="0.25">
      <c r="A402" s="42">
        <v>397</v>
      </c>
      <c r="B402" s="35" t="s">
        <v>142</v>
      </c>
      <c r="C402" s="26" t="s">
        <v>163</v>
      </c>
      <c r="D402" s="20" t="s">
        <v>191</v>
      </c>
      <c r="E402" s="19" t="s">
        <v>192</v>
      </c>
      <c r="F402" s="37">
        <v>901</v>
      </c>
      <c r="G402" s="34">
        <f>901*12</f>
        <v>10812</v>
      </c>
      <c r="H402" s="37">
        <v>0</v>
      </c>
      <c r="I402" s="37">
        <v>0</v>
      </c>
      <c r="J402" s="34"/>
      <c r="K402" s="37">
        <v>0</v>
      </c>
      <c r="L402" s="43">
        <f t="shared" si="16"/>
        <v>10812</v>
      </c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</row>
    <row r="403" spans="1:24" s="33" customFormat="1" ht="24" customHeight="1" x14ac:dyDescent="0.25">
      <c r="A403" s="42">
        <v>398</v>
      </c>
      <c r="B403" s="35" t="s">
        <v>145</v>
      </c>
      <c r="C403" s="26" t="s">
        <v>163</v>
      </c>
      <c r="D403" s="18" t="s">
        <v>183</v>
      </c>
      <c r="E403" s="19" t="s">
        <v>184</v>
      </c>
      <c r="F403" s="37">
        <v>733</v>
      </c>
      <c r="G403" s="34">
        <f>733*12</f>
        <v>8796</v>
      </c>
      <c r="H403" s="37">
        <v>0</v>
      </c>
      <c r="I403" s="37">
        <v>0</v>
      </c>
      <c r="J403" s="34"/>
      <c r="K403" s="37">
        <v>0</v>
      </c>
      <c r="L403" s="43">
        <f t="shared" si="16"/>
        <v>8796</v>
      </c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</row>
    <row r="404" spans="1:24" s="33" customFormat="1" ht="24" customHeight="1" x14ac:dyDescent="0.25">
      <c r="A404" s="42">
        <v>399</v>
      </c>
      <c r="B404" s="35" t="s">
        <v>147</v>
      </c>
      <c r="C404" s="26" t="s">
        <v>163</v>
      </c>
      <c r="D404" s="20" t="s">
        <v>186</v>
      </c>
      <c r="E404" s="19" t="s">
        <v>187</v>
      </c>
      <c r="F404" s="38">
        <v>1412</v>
      </c>
      <c r="G404" s="34">
        <f>1412*12</f>
        <v>16944</v>
      </c>
      <c r="H404" s="37">
        <v>0</v>
      </c>
      <c r="I404" s="37">
        <v>0</v>
      </c>
      <c r="J404" s="34"/>
      <c r="K404" s="37">
        <v>0</v>
      </c>
      <c r="L404" s="43">
        <f t="shared" si="16"/>
        <v>16944</v>
      </c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</row>
    <row r="405" spans="1:24" s="33" customFormat="1" ht="24" customHeight="1" x14ac:dyDescent="0.25">
      <c r="A405" s="42">
        <v>400</v>
      </c>
      <c r="B405" s="35" t="s">
        <v>142</v>
      </c>
      <c r="C405" s="26" t="s">
        <v>163</v>
      </c>
      <c r="D405" s="20" t="s">
        <v>191</v>
      </c>
      <c r="E405" s="19" t="s">
        <v>192</v>
      </c>
      <c r="F405" s="37">
        <v>901</v>
      </c>
      <c r="G405" s="34">
        <f t="shared" si="15"/>
        <v>10812</v>
      </c>
      <c r="H405" s="37">
        <v>0</v>
      </c>
      <c r="I405" s="37">
        <v>0</v>
      </c>
      <c r="J405" s="34"/>
      <c r="K405" s="37">
        <v>0</v>
      </c>
      <c r="L405" s="43">
        <f t="shared" si="16"/>
        <v>10812</v>
      </c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</row>
    <row r="406" spans="1:24" s="33" customFormat="1" ht="24" customHeight="1" x14ac:dyDescent="0.25">
      <c r="A406" s="42">
        <v>401</v>
      </c>
      <c r="B406" s="35" t="s">
        <v>142</v>
      </c>
      <c r="C406" s="26" t="s">
        <v>163</v>
      </c>
      <c r="D406" s="20" t="s">
        <v>191</v>
      </c>
      <c r="E406" s="19" t="s">
        <v>192</v>
      </c>
      <c r="F406" s="37">
        <v>901</v>
      </c>
      <c r="G406" s="34">
        <f t="shared" si="15"/>
        <v>10812</v>
      </c>
      <c r="H406" s="37">
        <v>0</v>
      </c>
      <c r="I406" s="37">
        <v>0</v>
      </c>
      <c r="J406" s="34"/>
      <c r="K406" s="37">
        <v>0</v>
      </c>
      <c r="L406" s="43">
        <f t="shared" si="16"/>
        <v>10812</v>
      </c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</row>
    <row r="407" spans="1:24" s="33" customFormat="1" ht="24" customHeight="1" x14ac:dyDescent="0.25">
      <c r="A407" s="42">
        <v>402</v>
      </c>
      <c r="B407" s="35" t="s">
        <v>142</v>
      </c>
      <c r="C407" s="26" t="s">
        <v>163</v>
      </c>
      <c r="D407" s="20" t="s">
        <v>191</v>
      </c>
      <c r="E407" s="19" t="s">
        <v>192</v>
      </c>
      <c r="F407" s="37">
        <v>901</v>
      </c>
      <c r="G407" s="34">
        <f t="shared" si="15"/>
        <v>10812</v>
      </c>
      <c r="H407" s="37">
        <v>0</v>
      </c>
      <c r="I407" s="37">
        <v>0</v>
      </c>
      <c r="J407" s="34"/>
      <c r="K407" s="37">
        <v>0</v>
      </c>
      <c r="L407" s="43">
        <f t="shared" si="16"/>
        <v>10812</v>
      </c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</row>
    <row r="408" spans="1:24" s="33" customFormat="1" ht="24" customHeight="1" x14ac:dyDescent="0.25">
      <c r="A408" s="42">
        <v>403</v>
      </c>
      <c r="B408" s="35" t="s">
        <v>154</v>
      </c>
      <c r="C408" s="26" t="s">
        <v>163</v>
      </c>
      <c r="D408" s="18" t="s">
        <v>196</v>
      </c>
      <c r="E408" s="19" t="s">
        <v>197</v>
      </c>
      <c r="F408" s="37">
        <v>675</v>
      </c>
      <c r="G408" s="34">
        <f>675*12</f>
        <v>8100</v>
      </c>
      <c r="H408" s="37">
        <v>0</v>
      </c>
      <c r="I408" s="37">
        <v>0</v>
      </c>
      <c r="J408" s="34"/>
      <c r="K408" s="37">
        <v>0</v>
      </c>
      <c r="L408" s="43">
        <f t="shared" si="16"/>
        <v>8100</v>
      </c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</row>
    <row r="409" spans="1:24" s="33" customFormat="1" ht="24" customHeight="1" x14ac:dyDescent="0.25">
      <c r="A409" s="42">
        <v>404</v>
      </c>
      <c r="B409" s="35" t="s">
        <v>142</v>
      </c>
      <c r="C409" s="26" t="s">
        <v>163</v>
      </c>
      <c r="D409" s="20" t="s">
        <v>191</v>
      </c>
      <c r="E409" s="19" t="s">
        <v>192</v>
      </c>
      <c r="F409" s="37">
        <v>901</v>
      </c>
      <c r="G409" s="34">
        <f t="shared" si="15"/>
        <v>10812</v>
      </c>
      <c r="H409" s="37">
        <v>0</v>
      </c>
      <c r="I409" s="37">
        <v>0</v>
      </c>
      <c r="J409" s="34"/>
      <c r="K409" s="37">
        <v>0</v>
      </c>
      <c r="L409" s="43">
        <f t="shared" si="16"/>
        <v>10812</v>
      </c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</row>
    <row r="410" spans="1:24" s="33" customFormat="1" ht="24" customHeight="1" x14ac:dyDescent="0.25">
      <c r="A410" s="42">
        <v>405</v>
      </c>
      <c r="B410" s="35" t="s">
        <v>143</v>
      </c>
      <c r="C410" s="26" t="s">
        <v>163</v>
      </c>
      <c r="D410" s="18" t="s">
        <v>180</v>
      </c>
      <c r="E410" s="19" t="s">
        <v>181</v>
      </c>
      <c r="F410" s="38">
        <v>1760</v>
      </c>
      <c r="G410" s="34">
        <f>1760*12</f>
        <v>21120</v>
      </c>
      <c r="H410" s="37">
        <v>0</v>
      </c>
      <c r="I410" s="37">
        <v>0</v>
      </c>
      <c r="J410" s="34"/>
      <c r="K410" s="37">
        <v>0</v>
      </c>
      <c r="L410" s="43">
        <f t="shared" si="16"/>
        <v>21120</v>
      </c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</row>
    <row r="411" spans="1:24" s="33" customFormat="1" ht="24" customHeight="1" x14ac:dyDescent="0.25">
      <c r="A411" s="42">
        <v>406</v>
      </c>
      <c r="B411" s="35" t="s">
        <v>155</v>
      </c>
      <c r="C411" s="26" t="s">
        <v>163</v>
      </c>
      <c r="D411" s="22" t="s">
        <v>198</v>
      </c>
      <c r="E411" s="19" t="s">
        <v>199</v>
      </c>
      <c r="F411" s="37">
        <v>986</v>
      </c>
      <c r="G411" s="34">
        <f>986*12</f>
        <v>11832</v>
      </c>
      <c r="H411" s="37">
        <v>0</v>
      </c>
      <c r="I411" s="37">
        <v>0</v>
      </c>
      <c r="J411" s="34"/>
      <c r="K411" s="37">
        <v>0</v>
      </c>
      <c r="L411" s="43">
        <f t="shared" si="16"/>
        <v>11832</v>
      </c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</row>
    <row r="412" spans="1:24" s="33" customFormat="1" ht="24" customHeight="1" x14ac:dyDescent="0.25">
      <c r="A412" s="42">
        <v>407</v>
      </c>
      <c r="B412" s="35" t="s">
        <v>154</v>
      </c>
      <c r="C412" s="26" t="s">
        <v>163</v>
      </c>
      <c r="D412" s="18" t="s">
        <v>196</v>
      </c>
      <c r="E412" s="19" t="s">
        <v>197</v>
      </c>
      <c r="F412" s="37">
        <v>675</v>
      </c>
      <c r="G412" s="34">
        <f>675*12</f>
        <v>8100</v>
      </c>
      <c r="H412" s="37">
        <v>0</v>
      </c>
      <c r="I412" s="37">
        <v>0</v>
      </c>
      <c r="J412" s="34"/>
      <c r="K412" s="37">
        <v>0</v>
      </c>
      <c r="L412" s="43">
        <f t="shared" si="16"/>
        <v>8100</v>
      </c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</row>
    <row r="413" spans="1:24" s="33" customFormat="1" ht="24" customHeight="1" x14ac:dyDescent="0.25">
      <c r="A413" s="42">
        <v>408</v>
      </c>
      <c r="B413" s="35" t="s">
        <v>155</v>
      </c>
      <c r="C413" s="26" t="s">
        <v>163</v>
      </c>
      <c r="D413" s="22" t="s">
        <v>198</v>
      </c>
      <c r="E413" s="19" t="s">
        <v>199</v>
      </c>
      <c r="F413" s="37">
        <v>986</v>
      </c>
      <c r="G413" s="34">
        <f>986*12</f>
        <v>11832</v>
      </c>
      <c r="H413" s="37">
        <v>0</v>
      </c>
      <c r="I413" s="37">
        <v>0</v>
      </c>
      <c r="J413" s="34"/>
      <c r="K413" s="37">
        <v>0</v>
      </c>
      <c r="L413" s="43">
        <f t="shared" si="16"/>
        <v>11832</v>
      </c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</row>
    <row r="414" spans="1:24" s="33" customFormat="1" ht="24" customHeight="1" x14ac:dyDescent="0.25">
      <c r="A414" s="42">
        <v>409</v>
      </c>
      <c r="B414" s="35" t="s">
        <v>143</v>
      </c>
      <c r="C414" s="26" t="s">
        <v>163</v>
      </c>
      <c r="D414" s="18" t="s">
        <v>180</v>
      </c>
      <c r="E414" s="19" t="s">
        <v>181</v>
      </c>
      <c r="F414" s="38">
        <v>1760</v>
      </c>
      <c r="G414" s="34">
        <f>1760*12</f>
        <v>21120</v>
      </c>
      <c r="H414" s="37">
        <v>0</v>
      </c>
      <c r="I414" s="37">
        <v>0</v>
      </c>
      <c r="J414" s="34"/>
      <c r="K414" s="37">
        <v>0</v>
      </c>
      <c r="L414" s="43">
        <f t="shared" si="16"/>
        <v>21120</v>
      </c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</row>
    <row r="415" spans="1:24" s="33" customFormat="1" ht="24" customHeight="1" x14ac:dyDescent="0.25">
      <c r="A415" s="42">
        <v>410</v>
      </c>
      <c r="B415" s="35" t="s">
        <v>142</v>
      </c>
      <c r="C415" s="26" t="s">
        <v>163</v>
      </c>
      <c r="D415" s="20" t="s">
        <v>191</v>
      </c>
      <c r="E415" s="19" t="s">
        <v>192</v>
      </c>
      <c r="F415" s="37">
        <v>901</v>
      </c>
      <c r="G415" s="34">
        <f t="shared" si="15"/>
        <v>10812</v>
      </c>
      <c r="H415" s="37">
        <v>75.08</v>
      </c>
      <c r="I415" s="37">
        <v>38.33</v>
      </c>
      <c r="J415" s="34"/>
      <c r="K415" s="37">
        <v>0</v>
      </c>
      <c r="L415" s="43">
        <f t="shared" si="16"/>
        <v>10925.41</v>
      </c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</row>
    <row r="416" spans="1:24" s="33" customFormat="1" ht="24" customHeight="1" x14ac:dyDescent="0.25">
      <c r="A416" s="42">
        <v>411</v>
      </c>
      <c r="B416" s="35" t="s">
        <v>155</v>
      </c>
      <c r="C416" s="26" t="s">
        <v>163</v>
      </c>
      <c r="D416" s="22" t="s">
        <v>198</v>
      </c>
      <c r="E416" s="19" t="s">
        <v>199</v>
      </c>
      <c r="F416" s="37">
        <v>986</v>
      </c>
      <c r="G416" s="34">
        <f>986*12</f>
        <v>11832</v>
      </c>
      <c r="H416" s="37">
        <v>0</v>
      </c>
      <c r="I416" s="37">
        <v>0</v>
      </c>
      <c r="J416" s="34"/>
      <c r="K416" s="37">
        <v>0</v>
      </c>
      <c r="L416" s="43">
        <f t="shared" si="16"/>
        <v>11832</v>
      </c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</row>
    <row r="417" spans="1:24" s="33" customFormat="1" ht="24" customHeight="1" x14ac:dyDescent="0.25">
      <c r="A417" s="42">
        <v>412</v>
      </c>
      <c r="B417" s="35" t="s">
        <v>142</v>
      </c>
      <c r="C417" s="26" t="s">
        <v>163</v>
      </c>
      <c r="D417" s="20" t="s">
        <v>191</v>
      </c>
      <c r="E417" s="19" t="s">
        <v>192</v>
      </c>
      <c r="F417" s="37">
        <v>901</v>
      </c>
      <c r="G417" s="34">
        <f t="shared" ref="G417:G465" si="17">901*12</f>
        <v>10812</v>
      </c>
      <c r="H417" s="37">
        <v>0</v>
      </c>
      <c r="I417" s="37">
        <v>0</v>
      </c>
      <c r="J417" s="34"/>
      <c r="K417" s="37">
        <v>0</v>
      </c>
      <c r="L417" s="43">
        <f t="shared" si="16"/>
        <v>10812</v>
      </c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</row>
    <row r="418" spans="1:24" s="33" customFormat="1" ht="24" customHeight="1" x14ac:dyDescent="0.25">
      <c r="A418" s="42">
        <v>413</v>
      </c>
      <c r="B418" s="35" t="s">
        <v>143</v>
      </c>
      <c r="C418" s="26" t="s">
        <v>163</v>
      </c>
      <c r="D418" s="18" t="s">
        <v>180</v>
      </c>
      <c r="E418" s="19" t="s">
        <v>181</v>
      </c>
      <c r="F418" s="38">
        <v>1760</v>
      </c>
      <c r="G418" s="34">
        <f>1760*12</f>
        <v>21120</v>
      </c>
      <c r="H418" s="37">
        <v>146.66999999999999</v>
      </c>
      <c r="I418" s="37">
        <v>38.33</v>
      </c>
      <c r="J418" s="34"/>
      <c r="K418" s="37">
        <v>0</v>
      </c>
      <c r="L418" s="43">
        <f t="shared" si="16"/>
        <v>21305</v>
      </c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</row>
    <row r="419" spans="1:24" s="33" customFormat="1" ht="24" customHeight="1" x14ac:dyDescent="0.25">
      <c r="A419" s="42">
        <v>414</v>
      </c>
      <c r="B419" s="35" t="s">
        <v>143</v>
      </c>
      <c r="C419" s="26" t="s">
        <v>163</v>
      </c>
      <c r="D419" s="18" t="s">
        <v>180</v>
      </c>
      <c r="E419" s="19" t="s">
        <v>181</v>
      </c>
      <c r="F419" s="38">
        <v>1760</v>
      </c>
      <c r="G419" s="34">
        <f>1760*12</f>
        <v>21120</v>
      </c>
      <c r="H419" s="37">
        <v>0</v>
      </c>
      <c r="I419" s="37">
        <v>0</v>
      </c>
      <c r="J419" s="34"/>
      <c r="K419" s="37">
        <v>0</v>
      </c>
      <c r="L419" s="43">
        <f t="shared" si="16"/>
        <v>21120</v>
      </c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</row>
    <row r="420" spans="1:24" s="33" customFormat="1" ht="24" customHeight="1" x14ac:dyDescent="0.25">
      <c r="A420" s="42">
        <v>415</v>
      </c>
      <c r="B420" s="35" t="s">
        <v>143</v>
      </c>
      <c r="C420" s="26" t="s">
        <v>163</v>
      </c>
      <c r="D420" s="18" t="s">
        <v>180</v>
      </c>
      <c r="E420" s="19" t="s">
        <v>181</v>
      </c>
      <c r="F420" s="38">
        <v>1760</v>
      </c>
      <c r="G420" s="34">
        <f>1760*12</f>
        <v>21120</v>
      </c>
      <c r="H420" s="37">
        <v>0</v>
      </c>
      <c r="I420" s="37">
        <v>0</v>
      </c>
      <c r="J420" s="34"/>
      <c r="K420" s="37">
        <v>0</v>
      </c>
      <c r="L420" s="43">
        <f t="shared" si="16"/>
        <v>21120</v>
      </c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</row>
    <row r="421" spans="1:24" s="33" customFormat="1" ht="24" customHeight="1" x14ac:dyDescent="0.25">
      <c r="A421" s="42">
        <v>416</v>
      </c>
      <c r="B421" s="35" t="s">
        <v>147</v>
      </c>
      <c r="C421" s="26" t="s">
        <v>163</v>
      </c>
      <c r="D421" s="20" t="s">
        <v>186</v>
      </c>
      <c r="E421" s="19" t="s">
        <v>187</v>
      </c>
      <c r="F421" s="38">
        <v>1412</v>
      </c>
      <c r="G421" s="34">
        <f>1412*12</f>
        <v>16944</v>
      </c>
      <c r="H421" s="37">
        <v>0</v>
      </c>
      <c r="I421" s="37">
        <v>0</v>
      </c>
      <c r="J421" s="34"/>
      <c r="K421" s="37">
        <v>0</v>
      </c>
      <c r="L421" s="43">
        <f t="shared" si="16"/>
        <v>16944</v>
      </c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</row>
    <row r="422" spans="1:24" s="33" customFormat="1" ht="24" customHeight="1" x14ac:dyDescent="0.25">
      <c r="A422" s="42">
        <v>417</v>
      </c>
      <c r="B422" s="35" t="s">
        <v>155</v>
      </c>
      <c r="C422" s="26" t="s">
        <v>163</v>
      </c>
      <c r="D422" s="22" t="s">
        <v>198</v>
      </c>
      <c r="E422" s="19" t="s">
        <v>199</v>
      </c>
      <c r="F422" s="37">
        <v>986</v>
      </c>
      <c r="G422" s="34">
        <f>986*12</f>
        <v>11832</v>
      </c>
      <c r="H422" s="37">
        <v>0</v>
      </c>
      <c r="I422" s="37">
        <v>0</v>
      </c>
      <c r="J422" s="34"/>
      <c r="K422" s="37">
        <v>0</v>
      </c>
      <c r="L422" s="43">
        <f t="shared" si="16"/>
        <v>11832</v>
      </c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</row>
    <row r="423" spans="1:24" s="33" customFormat="1" ht="24" customHeight="1" x14ac:dyDescent="0.25">
      <c r="A423" s="42">
        <v>418</v>
      </c>
      <c r="B423" s="35" t="s">
        <v>147</v>
      </c>
      <c r="C423" s="26" t="s">
        <v>163</v>
      </c>
      <c r="D423" s="20" t="s">
        <v>186</v>
      </c>
      <c r="E423" s="19" t="s">
        <v>187</v>
      </c>
      <c r="F423" s="38">
        <v>1412</v>
      </c>
      <c r="G423" s="34">
        <f>1412*12</f>
        <v>16944</v>
      </c>
      <c r="H423" s="37">
        <v>0</v>
      </c>
      <c r="I423" s="37">
        <v>0</v>
      </c>
      <c r="J423" s="34"/>
      <c r="K423" s="37">
        <v>0</v>
      </c>
      <c r="L423" s="43">
        <f t="shared" si="16"/>
        <v>16944</v>
      </c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</row>
    <row r="424" spans="1:24" s="33" customFormat="1" ht="24" customHeight="1" x14ac:dyDescent="0.25">
      <c r="A424" s="42">
        <v>419</v>
      </c>
      <c r="B424" s="35" t="s">
        <v>142</v>
      </c>
      <c r="C424" s="26" t="s">
        <v>163</v>
      </c>
      <c r="D424" s="20" t="s">
        <v>191</v>
      </c>
      <c r="E424" s="19" t="s">
        <v>192</v>
      </c>
      <c r="F424" s="37">
        <v>901</v>
      </c>
      <c r="G424" s="34">
        <f t="shared" si="17"/>
        <v>10812</v>
      </c>
      <c r="H424" s="37">
        <v>0</v>
      </c>
      <c r="I424" s="37">
        <v>0</v>
      </c>
      <c r="J424" s="34"/>
      <c r="K424" s="37">
        <v>0</v>
      </c>
      <c r="L424" s="43">
        <f t="shared" si="16"/>
        <v>10812</v>
      </c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</row>
    <row r="425" spans="1:24" s="33" customFormat="1" ht="24" customHeight="1" x14ac:dyDescent="0.25">
      <c r="A425" s="42">
        <v>420</v>
      </c>
      <c r="B425" s="35" t="s">
        <v>143</v>
      </c>
      <c r="C425" s="26" t="s">
        <v>163</v>
      </c>
      <c r="D425" s="18" t="s">
        <v>180</v>
      </c>
      <c r="E425" s="19" t="s">
        <v>181</v>
      </c>
      <c r="F425" s="38">
        <v>1676</v>
      </c>
      <c r="G425" s="34">
        <f>1676*12</f>
        <v>20112</v>
      </c>
      <c r="H425" s="37">
        <v>0</v>
      </c>
      <c r="I425" s="37">
        <v>0</v>
      </c>
      <c r="J425" s="34"/>
      <c r="K425" s="37">
        <v>0</v>
      </c>
      <c r="L425" s="43">
        <f t="shared" si="16"/>
        <v>20112</v>
      </c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</row>
    <row r="426" spans="1:24" s="33" customFormat="1" ht="24" customHeight="1" x14ac:dyDescent="0.25">
      <c r="A426" s="42">
        <v>421</v>
      </c>
      <c r="B426" s="35" t="s">
        <v>145</v>
      </c>
      <c r="C426" s="26" t="s">
        <v>163</v>
      </c>
      <c r="D426" s="18" t="s">
        <v>183</v>
      </c>
      <c r="E426" s="19" t="s">
        <v>184</v>
      </c>
      <c r="F426" s="37">
        <v>733</v>
      </c>
      <c r="G426" s="34">
        <f>733*12</f>
        <v>8796</v>
      </c>
      <c r="H426" s="37">
        <v>0</v>
      </c>
      <c r="I426" s="37">
        <v>0</v>
      </c>
      <c r="J426" s="34"/>
      <c r="K426" s="37">
        <v>0</v>
      </c>
      <c r="L426" s="43">
        <f t="shared" si="16"/>
        <v>8796</v>
      </c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</row>
    <row r="427" spans="1:24" s="33" customFormat="1" ht="24" customHeight="1" x14ac:dyDescent="0.25">
      <c r="A427" s="42">
        <v>422</v>
      </c>
      <c r="B427" s="35" t="s">
        <v>147</v>
      </c>
      <c r="C427" s="26" t="s">
        <v>163</v>
      </c>
      <c r="D427" s="20" t="s">
        <v>186</v>
      </c>
      <c r="E427" s="19" t="s">
        <v>187</v>
      </c>
      <c r="F427" s="38">
        <v>1412</v>
      </c>
      <c r="G427" s="34">
        <f>1412*12</f>
        <v>16944</v>
      </c>
      <c r="H427" s="37">
        <v>117.67</v>
      </c>
      <c r="I427" s="37">
        <v>38.33</v>
      </c>
      <c r="J427" s="34"/>
      <c r="K427" s="37">
        <v>0</v>
      </c>
      <c r="L427" s="43">
        <f t="shared" si="16"/>
        <v>17100</v>
      </c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</row>
    <row r="428" spans="1:24" s="33" customFormat="1" ht="24" customHeight="1" x14ac:dyDescent="0.25">
      <c r="A428" s="42">
        <v>423</v>
      </c>
      <c r="B428" s="35" t="s">
        <v>147</v>
      </c>
      <c r="C428" s="26" t="s">
        <v>163</v>
      </c>
      <c r="D428" s="20" t="s">
        <v>186</v>
      </c>
      <c r="E428" s="19" t="s">
        <v>187</v>
      </c>
      <c r="F428" s="38">
        <v>1412</v>
      </c>
      <c r="G428" s="34">
        <f>1412*12</f>
        <v>16944</v>
      </c>
      <c r="H428" s="37">
        <v>0</v>
      </c>
      <c r="I428" s="37">
        <v>0</v>
      </c>
      <c r="J428" s="34"/>
      <c r="K428" s="37">
        <v>0</v>
      </c>
      <c r="L428" s="43">
        <f t="shared" si="16"/>
        <v>16944</v>
      </c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</row>
    <row r="429" spans="1:24" s="33" customFormat="1" ht="24" customHeight="1" x14ac:dyDescent="0.25">
      <c r="A429" s="42">
        <v>424</v>
      </c>
      <c r="B429" s="35" t="s">
        <v>149</v>
      </c>
      <c r="C429" s="26" t="s">
        <v>163</v>
      </c>
      <c r="D429" s="20" t="s">
        <v>189</v>
      </c>
      <c r="E429" s="19" t="s">
        <v>190</v>
      </c>
      <c r="F429" s="38">
        <v>1086</v>
      </c>
      <c r="G429" s="34">
        <f>1086*12</f>
        <v>13032</v>
      </c>
      <c r="H429" s="37">
        <v>0</v>
      </c>
      <c r="I429" s="37">
        <v>0</v>
      </c>
      <c r="J429" s="34"/>
      <c r="K429" s="37">
        <v>0</v>
      </c>
      <c r="L429" s="43">
        <f t="shared" si="16"/>
        <v>13032</v>
      </c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</row>
    <row r="430" spans="1:24" s="33" customFormat="1" ht="24" customHeight="1" x14ac:dyDescent="0.25">
      <c r="A430" s="42">
        <v>425</v>
      </c>
      <c r="B430" s="35" t="s">
        <v>149</v>
      </c>
      <c r="C430" s="26" t="s">
        <v>163</v>
      </c>
      <c r="D430" s="20" t="s">
        <v>189</v>
      </c>
      <c r="E430" s="19" t="s">
        <v>190</v>
      </c>
      <c r="F430" s="38">
        <v>1086</v>
      </c>
      <c r="G430" s="34">
        <f>1086*12</f>
        <v>13032</v>
      </c>
      <c r="H430" s="37">
        <v>0</v>
      </c>
      <c r="I430" s="37">
        <v>0</v>
      </c>
      <c r="J430" s="34"/>
      <c r="K430" s="37">
        <v>0</v>
      </c>
      <c r="L430" s="43">
        <f t="shared" si="16"/>
        <v>13032</v>
      </c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</row>
    <row r="431" spans="1:24" s="33" customFormat="1" ht="24" customHeight="1" x14ac:dyDescent="0.25">
      <c r="A431" s="42">
        <v>426</v>
      </c>
      <c r="B431" s="35" t="s">
        <v>145</v>
      </c>
      <c r="C431" s="26" t="s">
        <v>163</v>
      </c>
      <c r="D431" s="18" t="s">
        <v>183</v>
      </c>
      <c r="E431" s="19" t="s">
        <v>184</v>
      </c>
      <c r="F431" s="37">
        <v>733</v>
      </c>
      <c r="G431" s="34">
        <f>733*12</f>
        <v>8796</v>
      </c>
      <c r="H431" s="37">
        <v>0</v>
      </c>
      <c r="I431" s="37">
        <v>0</v>
      </c>
      <c r="J431" s="34"/>
      <c r="K431" s="37">
        <v>0</v>
      </c>
      <c r="L431" s="43">
        <f t="shared" si="16"/>
        <v>8796</v>
      </c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</row>
    <row r="432" spans="1:24" s="33" customFormat="1" ht="24" customHeight="1" x14ac:dyDescent="0.25">
      <c r="A432" s="42">
        <v>427</v>
      </c>
      <c r="B432" s="35" t="s">
        <v>143</v>
      </c>
      <c r="C432" s="26" t="s">
        <v>163</v>
      </c>
      <c r="D432" s="23" t="s">
        <v>188</v>
      </c>
      <c r="E432" s="19" t="s">
        <v>181</v>
      </c>
      <c r="F432" s="38">
        <v>1760</v>
      </c>
      <c r="G432" s="34">
        <f>1760*12</f>
        <v>21120</v>
      </c>
      <c r="H432" s="37">
        <v>0</v>
      </c>
      <c r="I432" s="37">
        <v>0</v>
      </c>
      <c r="J432" s="34"/>
      <c r="K432" s="37">
        <v>0</v>
      </c>
      <c r="L432" s="43">
        <f t="shared" si="16"/>
        <v>21120</v>
      </c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</row>
    <row r="433" spans="1:24" s="33" customFormat="1" ht="24" customHeight="1" x14ac:dyDescent="0.25">
      <c r="A433" s="42">
        <v>428</v>
      </c>
      <c r="B433" s="35" t="s">
        <v>149</v>
      </c>
      <c r="C433" s="26" t="s">
        <v>163</v>
      </c>
      <c r="D433" s="20" t="s">
        <v>189</v>
      </c>
      <c r="E433" s="19" t="s">
        <v>190</v>
      </c>
      <c r="F433" s="38">
        <v>1086</v>
      </c>
      <c r="G433" s="34">
        <f>1086*12</f>
        <v>13032</v>
      </c>
      <c r="H433" s="37">
        <v>0</v>
      </c>
      <c r="I433" s="37">
        <v>0</v>
      </c>
      <c r="J433" s="34"/>
      <c r="K433" s="37">
        <v>0</v>
      </c>
      <c r="L433" s="43">
        <f t="shared" si="16"/>
        <v>13032</v>
      </c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</row>
    <row r="434" spans="1:24" s="33" customFormat="1" ht="24" customHeight="1" x14ac:dyDescent="0.25">
      <c r="A434" s="42">
        <v>429</v>
      </c>
      <c r="B434" s="35" t="s">
        <v>149</v>
      </c>
      <c r="C434" s="26" t="s">
        <v>163</v>
      </c>
      <c r="D434" s="20" t="s">
        <v>189</v>
      </c>
      <c r="E434" s="19" t="s">
        <v>190</v>
      </c>
      <c r="F434" s="38">
        <v>1086</v>
      </c>
      <c r="G434" s="34">
        <f>1086*12</f>
        <v>13032</v>
      </c>
      <c r="H434" s="37">
        <v>0</v>
      </c>
      <c r="I434" s="37">
        <v>0</v>
      </c>
      <c r="J434" s="34"/>
      <c r="K434" s="37">
        <v>0</v>
      </c>
      <c r="L434" s="43">
        <f t="shared" si="16"/>
        <v>13032</v>
      </c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</row>
    <row r="435" spans="1:24" s="33" customFormat="1" ht="24" customHeight="1" x14ac:dyDescent="0.25">
      <c r="A435" s="42">
        <v>430</v>
      </c>
      <c r="B435" s="35" t="s">
        <v>151</v>
      </c>
      <c r="C435" s="26" t="s">
        <v>163</v>
      </c>
      <c r="D435" s="18" t="s">
        <v>193</v>
      </c>
      <c r="E435" s="19" t="s">
        <v>194</v>
      </c>
      <c r="F435" s="37">
        <v>817</v>
      </c>
      <c r="G435" s="34">
        <f>817*12</f>
        <v>9804</v>
      </c>
      <c r="H435" s="37">
        <v>0</v>
      </c>
      <c r="I435" s="37">
        <v>0</v>
      </c>
      <c r="J435" s="34"/>
      <c r="K435" s="37">
        <v>0</v>
      </c>
      <c r="L435" s="43">
        <f t="shared" si="16"/>
        <v>9804</v>
      </c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</row>
    <row r="436" spans="1:24" s="33" customFormat="1" ht="24" customHeight="1" x14ac:dyDescent="0.25">
      <c r="A436" s="42">
        <v>431</v>
      </c>
      <c r="B436" s="35" t="s">
        <v>147</v>
      </c>
      <c r="C436" s="26" t="s">
        <v>163</v>
      </c>
      <c r="D436" s="18" t="s">
        <v>180</v>
      </c>
      <c r="E436" s="19" t="s">
        <v>187</v>
      </c>
      <c r="F436" s="38">
        <v>1412</v>
      </c>
      <c r="G436" s="34">
        <f>1412*12</f>
        <v>16944</v>
      </c>
      <c r="H436" s="37">
        <v>0</v>
      </c>
      <c r="I436" s="37">
        <v>0</v>
      </c>
      <c r="J436" s="34"/>
      <c r="K436" s="37">
        <v>0</v>
      </c>
      <c r="L436" s="43">
        <f t="shared" si="16"/>
        <v>16944</v>
      </c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</row>
    <row r="437" spans="1:24" s="33" customFormat="1" ht="24" customHeight="1" x14ac:dyDescent="0.25">
      <c r="A437" s="42">
        <v>432</v>
      </c>
      <c r="B437" s="35" t="s">
        <v>143</v>
      </c>
      <c r="C437" s="26" t="s">
        <v>163</v>
      </c>
      <c r="D437" s="20" t="s">
        <v>189</v>
      </c>
      <c r="E437" s="19" t="s">
        <v>181</v>
      </c>
      <c r="F437" s="38">
        <v>1676</v>
      </c>
      <c r="G437" s="34">
        <f>1676*12</f>
        <v>20112</v>
      </c>
      <c r="H437" s="37">
        <v>0</v>
      </c>
      <c r="I437" s="37">
        <v>0</v>
      </c>
      <c r="J437" s="34"/>
      <c r="K437" s="37">
        <v>0</v>
      </c>
      <c r="L437" s="43">
        <f t="shared" si="16"/>
        <v>20112</v>
      </c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</row>
    <row r="438" spans="1:24" s="33" customFormat="1" ht="24" customHeight="1" x14ac:dyDescent="0.25">
      <c r="A438" s="42">
        <v>433</v>
      </c>
      <c r="B438" s="35" t="s">
        <v>155</v>
      </c>
      <c r="C438" s="26" t="s">
        <v>163</v>
      </c>
      <c r="D438" s="21" t="s">
        <v>185</v>
      </c>
      <c r="E438" s="19" t="s">
        <v>199</v>
      </c>
      <c r="F438" s="37">
        <v>986</v>
      </c>
      <c r="G438" s="34">
        <f>986*12</f>
        <v>11832</v>
      </c>
      <c r="H438" s="37">
        <v>0</v>
      </c>
      <c r="I438" s="37">
        <v>0</v>
      </c>
      <c r="J438" s="34"/>
      <c r="K438" s="37">
        <v>0</v>
      </c>
      <c r="L438" s="43">
        <f t="shared" si="16"/>
        <v>11832</v>
      </c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</row>
    <row r="439" spans="1:24" s="33" customFormat="1" ht="24" customHeight="1" x14ac:dyDescent="0.25">
      <c r="A439" s="42">
        <v>434</v>
      </c>
      <c r="B439" s="35" t="s">
        <v>142</v>
      </c>
      <c r="C439" s="26" t="s">
        <v>163</v>
      </c>
      <c r="D439" s="20" t="s">
        <v>191</v>
      </c>
      <c r="E439" s="19" t="s">
        <v>192</v>
      </c>
      <c r="F439" s="37">
        <v>901</v>
      </c>
      <c r="G439" s="34">
        <f>901*12</f>
        <v>10812</v>
      </c>
      <c r="H439" s="37">
        <v>0</v>
      </c>
      <c r="I439" s="37">
        <v>0</v>
      </c>
      <c r="J439" s="34"/>
      <c r="K439" s="37">
        <v>0</v>
      </c>
      <c r="L439" s="43">
        <f t="shared" si="16"/>
        <v>10812</v>
      </c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</row>
    <row r="440" spans="1:24" s="33" customFormat="1" ht="24" customHeight="1" x14ac:dyDescent="0.25">
      <c r="A440" s="42">
        <v>435</v>
      </c>
      <c r="B440" s="35" t="s">
        <v>155</v>
      </c>
      <c r="C440" s="26" t="s">
        <v>163</v>
      </c>
      <c r="D440" s="21" t="s">
        <v>185</v>
      </c>
      <c r="E440" s="19" t="s">
        <v>199</v>
      </c>
      <c r="F440" s="37">
        <v>986</v>
      </c>
      <c r="G440" s="34">
        <f>986*12</f>
        <v>11832</v>
      </c>
      <c r="H440" s="37">
        <v>0</v>
      </c>
      <c r="I440" s="37">
        <v>0</v>
      </c>
      <c r="J440" s="34"/>
      <c r="K440" s="37">
        <v>0</v>
      </c>
      <c r="L440" s="43">
        <f t="shared" si="16"/>
        <v>11832</v>
      </c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</row>
    <row r="441" spans="1:24" s="33" customFormat="1" ht="24" customHeight="1" x14ac:dyDescent="0.25">
      <c r="A441" s="42">
        <v>436</v>
      </c>
      <c r="B441" s="35" t="s">
        <v>156</v>
      </c>
      <c r="C441" s="26" t="s">
        <v>163</v>
      </c>
      <c r="D441" s="21" t="s">
        <v>188</v>
      </c>
      <c r="E441" s="19" t="s">
        <v>182</v>
      </c>
      <c r="F441" s="38">
        <v>3000</v>
      </c>
      <c r="G441" s="34">
        <f>3000*12</f>
        <v>36000</v>
      </c>
      <c r="H441" s="37">
        <v>0</v>
      </c>
      <c r="I441" s="37">
        <v>0</v>
      </c>
      <c r="J441" s="34"/>
      <c r="K441" s="37">
        <v>0</v>
      </c>
      <c r="L441" s="43">
        <f t="shared" si="16"/>
        <v>36000</v>
      </c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</row>
    <row r="442" spans="1:24" s="33" customFormat="1" ht="24" customHeight="1" x14ac:dyDescent="0.25">
      <c r="A442" s="42">
        <v>437</v>
      </c>
      <c r="B442" s="35" t="s">
        <v>157</v>
      </c>
      <c r="C442" s="26" t="s">
        <v>163</v>
      </c>
      <c r="D442" s="21" t="s">
        <v>188</v>
      </c>
      <c r="E442" s="19" t="s">
        <v>200</v>
      </c>
      <c r="F442" s="38">
        <v>2034</v>
      </c>
      <c r="G442" s="34">
        <f>2034*12</f>
        <v>24408</v>
      </c>
      <c r="H442" s="37">
        <v>0</v>
      </c>
      <c r="I442" s="37">
        <v>0</v>
      </c>
      <c r="J442" s="34"/>
      <c r="K442" s="37">
        <v>0</v>
      </c>
      <c r="L442" s="43">
        <f t="shared" si="16"/>
        <v>24408</v>
      </c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</row>
    <row r="443" spans="1:24" s="33" customFormat="1" ht="24" customHeight="1" x14ac:dyDescent="0.25">
      <c r="A443" s="42">
        <v>438</v>
      </c>
      <c r="B443" s="35" t="s">
        <v>142</v>
      </c>
      <c r="C443" s="26" t="s">
        <v>163</v>
      </c>
      <c r="D443" s="20" t="s">
        <v>191</v>
      </c>
      <c r="E443" s="19" t="s">
        <v>192</v>
      </c>
      <c r="F443" s="37">
        <v>901</v>
      </c>
      <c r="G443" s="34">
        <f>901*12</f>
        <v>10812</v>
      </c>
      <c r="H443" s="37">
        <v>75.08</v>
      </c>
      <c r="I443" s="37">
        <v>38.33</v>
      </c>
      <c r="J443" s="34"/>
      <c r="K443" s="37">
        <v>0</v>
      </c>
      <c r="L443" s="43">
        <f t="shared" si="16"/>
        <v>10925.41</v>
      </c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</row>
    <row r="444" spans="1:24" s="33" customFormat="1" ht="24" customHeight="1" x14ac:dyDescent="0.25">
      <c r="A444" s="42">
        <v>439</v>
      </c>
      <c r="B444" s="35" t="s">
        <v>158</v>
      </c>
      <c r="C444" s="26" t="s">
        <v>163</v>
      </c>
      <c r="D444" s="21" t="s">
        <v>188</v>
      </c>
      <c r="E444" s="19" t="s">
        <v>182</v>
      </c>
      <c r="F444" s="38">
        <v>3000</v>
      </c>
      <c r="G444" s="34">
        <f>3000*12</f>
        <v>36000</v>
      </c>
      <c r="H444" s="37">
        <v>0</v>
      </c>
      <c r="I444" s="37">
        <v>0</v>
      </c>
      <c r="J444" s="34"/>
      <c r="K444" s="37">
        <v>0</v>
      </c>
      <c r="L444" s="43">
        <f t="shared" si="16"/>
        <v>36000</v>
      </c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</row>
    <row r="445" spans="1:24" s="33" customFormat="1" ht="24" customHeight="1" x14ac:dyDescent="0.25">
      <c r="A445" s="42">
        <v>440</v>
      </c>
      <c r="B445" s="35" t="s">
        <v>147</v>
      </c>
      <c r="C445" s="26" t="s">
        <v>163</v>
      </c>
      <c r="D445" s="20" t="s">
        <v>186</v>
      </c>
      <c r="E445" s="19" t="s">
        <v>187</v>
      </c>
      <c r="F445" s="38">
        <v>1412</v>
      </c>
      <c r="G445" s="34">
        <f>1412*12</f>
        <v>16944</v>
      </c>
      <c r="H445" s="37">
        <v>0</v>
      </c>
      <c r="I445" s="37">
        <v>0</v>
      </c>
      <c r="J445" s="34"/>
      <c r="K445" s="37">
        <v>0</v>
      </c>
      <c r="L445" s="43">
        <f t="shared" si="16"/>
        <v>16944</v>
      </c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</row>
    <row r="446" spans="1:24" s="33" customFormat="1" ht="24" customHeight="1" x14ac:dyDescent="0.25">
      <c r="A446" s="42">
        <v>441</v>
      </c>
      <c r="B446" s="35" t="s">
        <v>155</v>
      </c>
      <c r="C446" s="26" t="s">
        <v>163</v>
      </c>
      <c r="D446" s="22" t="s">
        <v>198</v>
      </c>
      <c r="E446" s="19" t="s">
        <v>199</v>
      </c>
      <c r="F446" s="37">
        <v>986</v>
      </c>
      <c r="G446" s="34">
        <f>986*12</f>
        <v>11832</v>
      </c>
      <c r="H446" s="37">
        <v>0</v>
      </c>
      <c r="I446" s="37">
        <v>0</v>
      </c>
      <c r="J446" s="34"/>
      <c r="K446" s="37">
        <v>0</v>
      </c>
      <c r="L446" s="43">
        <f t="shared" si="16"/>
        <v>11832</v>
      </c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</row>
    <row r="447" spans="1:24" s="33" customFormat="1" ht="24" customHeight="1" x14ac:dyDescent="0.25">
      <c r="A447" s="42">
        <v>442</v>
      </c>
      <c r="B447" s="35" t="s">
        <v>155</v>
      </c>
      <c r="C447" s="26" t="s">
        <v>163</v>
      </c>
      <c r="D447" s="22" t="s">
        <v>198</v>
      </c>
      <c r="E447" s="19" t="s">
        <v>199</v>
      </c>
      <c r="F447" s="37">
        <v>986</v>
      </c>
      <c r="G447" s="34">
        <f>986*12</f>
        <v>11832</v>
      </c>
      <c r="H447" s="37">
        <v>0</v>
      </c>
      <c r="I447" s="37">
        <v>0</v>
      </c>
      <c r="J447" s="34"/>
      <c r="K447" s="38">
        <v>2014</v>
      </c>
      <c r="L447" s="43">
        <f t="shared" si="16"/>
        <v>13846</v>
      </c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</row>
    <row r="448" spans="1:24" s="33" customFormat="1" ht="24" customHeight="1" x14ac:dyDescent="0.25">
      <c r="A448" s="42">
        <v>443</v>
      </c>
      <c r="B448" s="35" t="s">
        <v>142</v>
      </c>
      <c r="C448" s="26" t="s">
        <v>163</v>
      </c>
      <c r="D448" s="20" t="s">
        <v>191</v>
      </c>
      <c r="E448" s="19" t="s">
        <v>192</v>
      </c>
      <c r="F448" s="37">
        <v>901</v>
      </c>
      <c r="G448" s="34">
        <f>901*12</f>
        <v>10812</v>
      </c>
      <c r="H448" s="37">
        <v>0</v>
      </c>
      <c r="I448" s="37">
        <v>0</v>
      </c>
      <c r="J448" s="34"/>
      <c r="K448" s="37">
        <v>0</v>
      </c>
      <c r="L448" s="43">
        <f t="shared" si="16"/>
        <v>10812</v>
      </c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</row>
    <row r="449" spans="1:24" s="33" customFormat="1" ht="24" customHeight="1" x14ac:dyDescent="0.25">
      <c r="A449" s="42">
        <v>444</v>
      </c>
      <c r="B449" s="35" t="s">
        <v>142</v>
      </c>
      <c r="C449" s="26" t="s">
        <v>163</v>
      </c>
      <c r="D449" s="20" t="s">
        <v>191</v>
      </c>
      <c r="E449" s="19" t="s">
        <v>192</v>
      </c>
      <c r="F449" s="37">
        <v>901</v>
      </c>
      <c r="G449" s="34">
        <f t="shared" si="17"/>
        <v>10812</v>
      </c>
      <c r="H449" s="37">
        <v>0</v>
      </c>
      <c r="I449" s="37">
        <v>0</v>
      </c>
      <c r="J449" s="34"/>
      <c r="K449" s="37">
        <v>0</v>
      </c>
      <c r="L449" s="43">
        <f t="shared" si="16"/>
        <v>10812</v>
      </c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</row>
    <row r="450" spans="1:24" s="33" customFormat="1" ht="24" customHeight="1" x14ac:dyDescent="0.25">
      <c r="A450" s="42">
        <v>445</v>
      </c>
      <c r="B450" s="35" t="s">
        <v>143</v>
      </c>
      <c r="C450" s="26" t="s">
        <v>163</v>
      </c>
      <c r="D450" s="18" t="s">
        <v>180</v>
      </c>
      <c r="E450" s="19" t="s">
        <v>181</v>
      </c>
      <c r="F450" s="38">
        <v>1676</v>
      </c>
      <c r="G450" s="34">
        <f>1676*12</f>
        <v>20112</v>
      </c>
      <c r="H450" s="37">
        <v>0</v>
      </c>
      <c r="I450" s="37">
        <v>0</v>
      </c>
      <c r="J450" s="34"/>
      <c r="K450" s="37">
        <v>0</v>
      </c>
      <c r="L450" s="43">
        <f t="shared" si="16"/>
        <v>20112</v>
      </c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</row>
    <row r="451" spans="1:24" s="33" customFormat="1" ht="24" customHeight="1" x14ac:dyDescent="0.25">
      <c r="A451" s="42">
        <v>446</v>
      </c>
      <c r="B451" s="35" t="s">
        <v>143</v>
      </c>
      <c r="C451" s="26" t="s">
        <v>163</v>
      </c>
      <c r="D451" s="18" t="s">
        <v>180</v>
      </c>
      <c r="E451" s="19" t="s">
        <v>181</v>
      </c>
      <c r="F451" s="38">
        <v>1676</v>
      </c>
      <c r="G451" s="34">
        <f>1676*12</f>
        <v>20112</v>
      </c>
      <c r="H451" s="37">
        <v>0</v>
      </c>
      <c r="I451" s="37">
        <v>0</v>
      </c>
      <c r="J451" s="34"/>
      <c r="K451" s="37">
        <v>0</v>
      </c>
      <c r="L451" s="43">
        <f t="shared" si="16"/>
        <v>20112</v>
      </c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</row>
    <row r="452" spans="1:24" s="33" customFormat="1" ht="24" customHeight="1" x14ac:dyDescent="0.25">
      <c r="A452" s="42">
        <v>447</v>
      </c>
      <c r="B452" s="35" t="s">
        <v>145</v>
      </c>
      <c r="C452" s="26" t="s">
        <v>163</v>
      </c>
      <c r="D452" s="18" t="s">
        <v>183</v>
      </c>
      <c r="E452" s="19" t="s">
        <v>184</v>
      </c>
      <c r="F452" s="37">
        <v>733</v>
      </c>
      <c r="G452" s="34">
        <f>733*12</f>
        <v>8796</v>
      </c>
      <c r="H452" s="37">
        <v>0</v>
      </c>
      <c r="I452" s="37">
        <v>0</v>
      </c>
      <c r="J452" s="34"/>
      <c r="K452" s="37">
        <v>0</v>
      </c>
      <c r="L452" s="43">
        <f t="shared" ref="L452:L515" si="18">SUM(G452:K452)</f>
        <v>8796</v>
      </c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</row>
    <row r="453" spans="1:24" s="33" customFormat="1" ht="24" customHeight="1" x14ac:dyDescent="0.25">
      <c r="A453" s="42">
        <v>448</v>
      </c>
      <c r="B453" s="35" t="s">
        <v>143</v>
      </c>
      <c r="C453" s="26" t="s">
        <v>163</v>
      </c>
      <c r="D453" s="18" t="s">
        <v>180</v>
      </c>
      <c r="E453" s="19" t="s">
        <v>181</v>
      </c>
      <c r="F453" s="38">
        <v>1676</v>
      </c>
      <c r="G453" s="34">
        <f>1676*12</f>
        <v>20112</v>
      </c>
      <c r="H453" s="37">
        <v>0</v>
      </c>
      <c r="I453" s="37">
        <v>0</v>
      </c>
      <c r="J453" s="34"/>
      <c r="K453" s="37">
        <v>0</v>
      </c>
      <c r="L453" s="43">
        <f t="shared" si="18"/>
        <v>20112</v>
      </c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</row>
    <row r="454" spans="1:24" s="33" customFormat="1" ht="24" customHeight="1" x14ac:dyDescent="0.25">
      <c r="A454" s="42">
        <v>449</v>
      </c>
      <c r="B454" s="35" t="s">
        <v>155</v>
      </c>
      <c r="C454" s="26" t="s">
        <v>163</v>
      </c>
      <c r="D454" s="18" t="s">
        <v>180</v>
      </c>
      <c r="E454" s="19" t="s">
        <v>199</v>
      </c>
      <c r="F454" s="37">
        <v>986</v>
      </c>
      <c r="G454" s="34">
        <f>986*12</f>
        <v>11832</v>
      </c>
      <c r="H454" s="37">
        <v>0</v>
      </c>
      <c r="I454" s="37">
        <v>0</v>
      </c>
      <c r="J454" s="34"/>
      <c r="K454" s="37">
        <v>0</v>
      </c>
      <c r="L454" s="43">
        <f t="shared" si="18"/>
        <v>11832</v>
      </c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</row>
    <row r="455" spans="1:24" s="33" customFormat="1" ht="24" customHeight="1" x14ac:dyDescent="0.25">
      <c r="A455" s="42">
        <v>450</v>
      </c>
      <c r="B455" s="35" t="s">
        <v>155</v>
      </c>
      <c r="C455" s="26" t="s">
        <v>163</v>
      </c>
      <c r="D455" s="18" t="s">
        <v>180</v>
      </c>
      <c r="E455" s="19" t="s">
        <v>199</v>
      </c>
      <c r="F455" s="37">
        <v>986</v>
      </c>
      <c r="G455" s="34">
        <f>986*12</f>
        <v>11832</v>
      </c>
      <c r="H455" s="37">
        <v>0</v>
      </c>
      <c r="I455" s="37">
        <v>0</v>
      </c>
      <c r="J455" s="34"/>
      <c r="K455" s="37">
        <v>0</v>
      </c>
      <c r="L455" s="43">
        <f t="shared" si="18"/>
        <v>11832</v>
      </c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</row>
    <row r="456" spans="1:24" s="33" customFormat="1" ht="24" customHeight="1" x14ac:dyDescent="0.25">
      <c r="A456" s="42">
        <v>451</v>
      </c>
      <c r="B456" s="35" t="s">
        <v>143</v>
      </c>
      <c r="C456" s="26" t="s">
        <v>163</v>
      </c>
      <c r="D456" s="18" t="s">
        <v>180</v>
      </c>
      <c r="E456" s="19" t="s">
        <v>181</v>
      </c>
      <c r="F456" s="38">
        <v>1760</v>
      </c>
      <c r="G456" s="34">
        <f>1760*12</f>
        <v>21120</v>
      </c>
      <c r="H456" s="37">
        <v>0</v>
      </c>
      <c r="I456" s="37">
        <v>0</v>
      </c>
      <c r="J456" s="34"/>
      <c r="K456" s="37">
        <v>0</v>
      </c>
      <c r="L456" s="43">
        <f t="shared" si="18"/>
        <v>21120</v>
      </c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</row>
    <row r="457" spans="1:24" s="33" customFormat="1" ht="24" customHeight="1" x14ac:dyDescent="0.25">
      <c r="A457" s="42">
        <v>452</v>
      </c>
      <c r="B457" s="35" t="s">
        <v>155</v>
      </c>
      <c r="C457" s="26" t="s">
        <v>163</v>
      </c>
      <c r="D457" s="18" t="s">
        <v>180</v>
      </c>
      <c r="E457" s="19" t="s">
        <v>199</v>
      </c>
      <c r="F457" s="37">
        <v>986</v>
      </c>
      <c r="G457" s="34">
        <f>986*12</f>
        <v>11832</v>
      </c>
      <c r="H457" s="37">
        <v>0</v>
      </c>
      <c r="I457" s="37">
        <v>0</v>
      </c>
      <c r="J457" s="34"/>
      <c r="K457" s="37">
        <v>0</v>
      </c>
      <c r="L457" s="43">
        <f t="shared" si="18"/>
        <v>11832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</row>
    <row r="458" spans="1:24" s="33" customFormat="1" ht="24" customHeight="1" x14ac:dyDescent="0.25">
      <c r="A458" s="42">
        <v>453</v>
      </c>
      <c r="B458" s="35" t="s">
        <v>143</v>
      </c>
      <c r="C458" s="26" t="s">
        <v>163</v>
      </c>
      <c r="D458" s="18" t="s">
        <v>180</v>
      </c>
      <c r="E458" s="19" t="s">
        <v>181</v>
      </c>
      <c r="F458" s="38">
        <v>1676</v>
      </c>
      <c r="G458" s="34">
        <f>1676*12</f>
        <v>20112</v>
      </c>
      <c r="H458" s="37">
        <v>0</v>
      </c>
      <c r="I458" s="37">
        <v>0</v>
      </c>
      <c r="J458" s="34"/>
      <c r="K458" s="37">
        <v>0</v>
      </c>
      <c r="L458" s="43">
        <f t="shared" si="18"/>
        <v>20112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</row>
    <row r="459" spans="1:24" s="33" customFormat="1" ht="24" customHeight="1" x14ac:dyDescent="0.25">
      <c r="A459" s="42">
        <v>454</v>
      </c>
      <c r="B459" s="35" t="s">
        <v>142</v>
      </c>
      <c r="C459" s="26" t="s">
        <v>163</v>
      </c>
      <c r="D459" s="20" t="s">
        <v>191</v>
      </c>
      <c r="E459" s="19" t="s">
        <v>192</v>
      </c>
      <c r="F459" s="37">
        <v>901</v>
      </c>
      <c r="G459" s="34">
        <f t="shared" si="17"/>
        <v>10812</v>
      </c>
      <c r="H459" s="37">
        <v>0</v>
      </c>
      <c r="I459" s="37">
        <v>0</v>
      </c>
      <c r="J459" s="34"/>
      <c r="K459" s="37">
        <v>0</v>
      </c>
      <c r="L459" s="43">
        <f t="shared" si="18"/>
        <v>10812</v>
      </c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</row>
    <row r="460" spans="1:24" s="33" customFormat="1" ht="24" customHeight="1" x14ac:dyDescent="0.25">
      <c r="A460" s="42">
        <v>455</v>
      </c>
      <c r="B460" s="35" t="s">
        <v>145</v>
      </c>
      <c r="C460" s="26" t="s">
        <v>163</v>
      </c>
      <c r="D460" s="18" t="s">
        <v>183</v>
      </c>
      <c r="E460" s="19" t="s">
        <v>184</v>
      </c>
      <c r="F460" s="37">
        <v>733</v>
      </c>
      <c r="G460" s="34">
        <f>733*12</f>
        <v>8796</v>
      </c>
      <c r="H460" s="37">
        <v>0</v>
      </c>
      <c r="I460" s="37">
        <v>0</v>
      </c>
      <c r="J460" s="34"/>
      <c r="K460" s="37">
        <v>0</v>
      </c>
      <c r="L460" s="43">
        <f t="shared" si="18"/>
        <v>8796</v>
      </c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</row>
    <row r="461" spans="1:24" s="33" customFormat="1" ht="24" customHeight="1" x14ac:dyDescent="0.25">
      <c r="A461" s="42">
        <v>456</v>
      </c>
      <c r="B461" s="35" t="s">
        <v>159</v>
      </c>
      <c r="C461" s="26" t="s">
        <v>163</v>
      </c>
      <c r="D461" s="21" t="s">
        <v>188</v>
      </c>
      <c r="E461" s="19" t="s">
        <v>182</v>
      </c>
      <c r="F461" s="38">
        <v>3000</v>
      </c>
      <c r="G461" s="34">
        <f>3000*12</f>
        <v>36000</v>
      </c>
      <c r="H461" s="37">
        <v>0</v>
      </c>
      <c r="I461" s="37">
        <v>0</v>
      </c>
      <c r="J461" s="34"/>
      <c r="K461" s="37">
        <v>0</v>
      </c>
      <c r="L461" s="43">
        <f t="shared" si="18"/>
        <v>36000</v>
      </c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</row>
    <row r="462" spans="1:24" s="33" customFormat="1" ht="24" customHeight="1" x14ac:dyDescent="0.25">
      <c r="A462" s="42">
        <v>457</v>
      </c>
      <c r="B462" s="35" t="s">
        <v>142</v>
      </c>
      <c r="C462" s="26" t="s">
        <v>163</v>
      </c>
      <c r="D462" s="20" t="s">
        <v>191</v>
      </c>
      <c r="E462" s="19" t="s">
        <v>192</v>
      </c>
      <c r="F462" s="37">
        <v>901</v>
      </c>
      <c r="G462" s="34">
        <f t="shared" si="17"/>
        <v>10812</v>
      </c>
      <c r="H462" s="37">
        <v>0</v>
      </c>
      <c r="I462" s="37">
        <v>0</v>
      </c>
      <c r="J462" s="34"/>
      <c r="K462" s="37">
        <v>0</v>
      </c>
      <c r="L462" s="43">
        <f t="shared" si="18"/>
        <v>10812</v>
      </c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</row>
    <row r="463" spans="1:24" s="33" customFormat="1" ht="24" customHeight="1" x14ac:dyDescent="0.25">
      <c r="A463" s="42">
        <v>458</v>
      </c>
      <c r="B463" s="35" t="s">
        <v>143</v>
      </c>
      <c r="C463" s="26" t="s">
        <v>163</v>
      </c>
      <c r="D463" s="23" t="s">
        <v>188</v>
      </c>
      <c r="E463" s="19" t="s">
        <v>181</v>
      </c>
      <c r="F463" s="38">
        <v>1676</v>
      </c>
      <c r="G463" s="34">
        <f>1676*12</f>
        <v>20112</v>
      </c>
      <c r="H463" s="37">
        <v>139.66999999999999</v>
      </c>
      <c r="I463" s="37">
        <v>38.33</v>
      </c>
      <c r="J463" s="34"/>
      <c r="K463" s="37">
        <v>0</v>
      </c>
      <c r="L463" s="43">
        <f t="shared" si="18"/>
        <v>20290</v>
      </c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</row>
    <row r="464" spans="1:24" s="33" customFormat="1" ht="24" customHeight="1" x14ac:dyDescent="0.25">
      <c r="A464" s="42">
        <v>459</v>
      </c>
      <c r="B464" s="35" t="s">
        <v>158</v>
      </c>
      <c r="C464" s="26" t="s">
        <v>163</v>
      </c>
      <c r="D464" s="21" t="s">
        <v>188</v>
      </c>
      <c r="E464" s="19" t="s">
        <v>182</v>
      </c>
      <c r="F464" s="38">
        <v>3000</v>
      </c>
      <c r="G464" s="34">
        <f>3000*12</f>
        <v>36000</v>
      </c>
      <c r="H464" s="37">
        <v>0</v>
      </c>
      <c r="I464" s="37">
        <v>0</v>
      </c>
      <c r="J464" s="34"/>
      <c r="K464" s="37">
        <v>0</v>
      </c>
      <c r="L464" s="43">
        <f t="shared" si="18"/>
        <v>36000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</row>
    <row r="465" spans="1:24" s="33" customFormat="1" ht="24" customHeight="1" x14ac:dyDescent="0.25">
      <c r="A465" s="42">
        <v>460</v>
      </c>
      <c r="B465" s="35" t="s">
        <v>142</v>
      </c>
      <c r="C465" s="26" t="s">
        <v>163</v>
      </c>
      <c r="D465" s="20" t="s">
        <v>191</v>
      </c>
      <c r="E465" s="19" t="s">
        <v>192</v>
      </c>
      <c r="F465" s="37">
        <v>901</v>
      </c>
      <c r="G465" s="34">
        <f t="shared" si="17"/>
        <v>10812</v>
      </c>
      <c r="H465" s="37">
        <v>0</v>
      </c>
      <c r="I465" s="37">
        <v>0</v>
      </c>
      <c r="J465" s="34"/>
      <c r="K465" s="37">
        <v>0</v>
      </c>
      <c r="L465" s="43">
        <f t="shared" si="18"/>
        <v>10812</v>
      </c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</row>
    <row r="466" spans="1:24" s="33" customFormat="1" ht="24" customHeight="1" x14ac:dyDescent="0.25">
      <c r="A466" s="42">
        <v>461</v>
      </c>
      <c r="B466" s="35" t="s">
        <v>145</v>
      </c>
      <c r="C466" s="26" t="s">
        <v>163</v>
      </c>
      <c r="D466" s="18" t="s">
        <v>183</v>
      </c>
      <c r="E466" s="19" t="s">
        <v>184</v>
      </c>
      <c r="F466" s="37">
        <v>733</v>
      </c>
      <c r="G466" s="34">
        <f>733*12</f>
        <v>8796</v>
      </c>
      <c r="H466" s="37">
        <v>0</v>
      </c>
      <c r="I466" s="37">
        <v>0</v>
      </c>
      <c r="J466" s="34"/>
      <c r="K466" s="37">
        <v>0</v>
      </c>
      <c r="L466" s="43">
        <f t="shared" si="18"/>
        <v>8796</v>
      </c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</row>
    <row r="467" spans="1:24" s="33" customFormat="1" ht="24" customHeight="1" x14ac:dyDescent="0.25">
      <c r="A467" s="42">
        <v>462</v>
      </c>
      <c r="B467" s="35" t="s">
        <v>158</v>
      </c>
      <c r="C467" s="26" t="s">
        <v>163</v>
      </c>
      <c r="D467" s="21" t="s">
        <v>188</v>
      </c>
      <c r="E467" s="19" t="s">
        <v>182</v>
      </c>
      <c r="F467" s="38">
        <v>3000</v>
      </c>
      <c r="G467" s="34">
        <f>3000*12</f>
        <v>36000</v>
      </c>
      <c r="H467" s="37">
        <v>0</v>
      </c>
      <c r="I467" s="37">
        <v>0</v>
      </c>
      <c r="J467" s="34"/>
      <c r="K467" s="37">
        <v>0</v>
      </c>
      <c r="L467" s="43">
        <f t="shared" si="18"/>
        <v>36000</v>
      </c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</row>
    <row r="468" spans="1:24" s="33" customFormat="1" ht="24" customHeight="1" x14ac:dyDescent="0.25">
      <c r="A468" s="42">
        <v>463</v>
      </c>
      <c r="B468" s="35" t="s">
        <v>155</v>
      </c>
      <c r="C468" s="26" t="s">
        <v>163</v>
      </c>
      <c r="D468" s="21" t="s">
        <v>185</v>
      </c>
      <c r="E468" s="19" t="s">
        <v>199</v>
      </c>
      <c r="F468" s="37">
        <v>986</v>
      </c>
      <c r="G468" s="34">
        <f>986*12</f>
        <v>11832</v>
      </c>
      <c r="H468" s="37">
        <v>0</v>
      </c>
      <c r="I468" s="37">
        <v>0</v>
      </c>
      <c r="J468" s="34"/>
      <c r="K468" s="37">
        <v>0</v>
      </c>
      <c r="L468" s="43">
        <f t="shared" si="18"/>
        <v>11832</v>
      </c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</row>
    <row r="469" spans="1:24" s="33" customFormat="1" ht="24" customHeight="1" x14ac:dyDescent="0.25">
      <c r="A469" s="42">
        <v>464</v>
      </c>
      <c r="B469" s="35" t="s">
        <v>142</v>
      </c>
      <c r="C469" s="26" t="s">
        <v>163</v>
      </c>
      <c r="D469" s="20" t="s">
        <v>191</v>
      </c>
      <c r="E469" s="19" t="s">
        <v>192</v>
      </c>
      <c r="F469" s="37">
        <v>901</v>
      </c>
      <c r="G469" s="34">
        <f t="shared" ref="G469:G519" si="19">901*12</f>
        <v>10812</v>
      </c>
      <c r="H469" s="37">
        <v>0</v>
      </c>
      <c r="I469" s="37">
        <v>0</v>
      </c>
      <c r="J469" s="34"/>
      <c r="K469" s="37">
        <v>0</v>
      </c>
      <c r="L469" s="43">
        <f t="shared" si="18"/>
        <v>10812</v>
      </c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</row>
    <row r="470" spans="1:24" s="33" customFormat="1" ht="24" customHeight="1" x14ac:dyDescent="0.25">
      <c r="A470" s="42">
        <v>465</v>
      </c>
      <c r="B470" s="35" t="s">
        <v>149</v>
      </c>
      <c r="C470" s="26" t="s">
        <v>163</v>
      </c>
      <c r="D470" s="20" t="s">
        <v>189</v>
      </c>
      <c r="E470" s="19" t="s">
        <v>190</v>
      </c>
      <c r="F470" s="38">
        <v>1086</v>
      </c>
      <c r="G470" s="34">
        <f>1086*12</f>
        <v>13032</v>
      </c>
      <c r="H470" s="37">
        <v>0</v>
      </c>
      <c r="I470" s="37">
        <v>0</v>
      </c>
      <c r="J470" s="34"/>
      <c r="K470" s="37">
        <v>0</v>
      </c>
      <c r="L470" s="43">
        <f t="shared" si="18"/>
        <v>13032</v>
      </c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</row>
    <row r="471" spans="1:24" s="33" customFormat="1" ht="24" customHeight="1" x14ac:dyDescent="0.25">
      <c r="A471" s="42">
        <v>466</v>
      </c>
      <c r="B471" s="35" t="s">
        <v>155</v>
      </c>
      <c r="C471" s="26" t="s">
        <v>163</v>
      </c>
      <c r="D471" s="21" t="s">
        <v>185</v>
      </c>
      <c r="E471" s="19" t="s">
        <v>199</v>
      </c>
      <c r="F471" s="37">
        <v>986</v>
      </c>
      <c r="G471" s="34">
        <f>986*12</f>
        <v>11832</v>
      </c>
      <c r="H471" s="37">
        <v>0</v>
      </c>
      <c r="I471" s="37">
        <v>0</v>
      </c>
      <c r="J471" s="34"/>
      <c r="K471" s="37">
        <v>0</v>
      </c>
      <c r="L471" s="43">
        <f t="shared" si="18"/>
        <v>11832</v>
      </c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</row>
    <row r="472" spans="1:24" s="33" customFormat="1" ht="24" customHeight="1" x14ac:dyDescent="0.25">
      <c r="A472" s="42">
        <v>467</v>
      </c>
      <c r="B472" s="35" t="s">
        <v>142</v>
      </c>
      <c r="C472" s="26" t="s">
        <v>163</v>
      </c>
      <c r="D472" s="20" t="s">
        <v>191</v>
      </c>
      <c r="E472" s="19" t="s">
        <v>192</v>
      </c>
      <c r="F472" s="37">
        <v>901</v>
      </c>
      <c r="G472" s="34">
        <f t="shared" si="19"/>
        <v>10812</v>
      </c>
      <c r="H472" s="37">
        <v>0</v>
      </c>
      <c r="I472" s="37">
        <v>0</v>
      </c>
      <c r="J472" s="34"/>
      <c r="K472" s="37">
        <v>0</v>
      </c>
      <c r="L472" s="43">
        <f t="shared" si="18"/>
        <v>10812</v>
      </c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</row>
    <row r="473" spans="1:24" s="33" customFormat="1" ht="24" customHeight="1" x14ac:dyDescent="0.25">
      <c r="A473" s="42">
        <v>468</v>
      </c>
      <c r="B473" s="35" t="s">
        <v>155</v>
      </c>
      <c r="C473" s="26" t="s">
        <v>163</v>
      </c>
      <c r="D473" s="21" t="s">
        <v>185</v>
      </c>
      <c r="E473" s="19" t="s">
        <v>199</v>
      </c>
      <c r="F473" s="37">
        <v>986</v>
      </c>
      <c r="G473" s="34">
        <f>986*12</f>
        <v>11832</v>
      </c>
      <c r="H473" s="37">
        <v>0</v>
      </c>
      <c r="I473" s="37">
        <v>0</v>
      </c>
      <c r="J473" s="34"/>
      <c r="K473" s="37">
        <v>0</v>
      </c>
      <c r="L473" s="43">
        <f t="shared" si="18"/>
        <v>11832</v>
      </c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</row>
    <row r="474" spans="1:24" s="33" customFormat="1" ht="24" customHeight="1" x14ac:dyDescent="0.25">
      <c r="A474" s="42">
        <v>469</v>
      </c>
      <c r="B474" s="35" t="s">
        <v>155</v>
      </c>
      <c r="C474" s="26" t="s">
        <v>163</v>
      </c>
      <c r="D474" s="21" t="s">
        <v>185</v>
      </c>
      <c r="E474" s="19" t="s">
        <v>199</v>
      </c>
      <c r="F474" s="37">
        <v>986</v>
      </c>
      <c r="G474" s="34">
        <f>986*12</f>
        <v>11832</v>
      </c>
      <c r="H474" s="37">
        <v>0</v>
      </c>
      <c r="I474" s="37">
        <v>0</v>
      </c>
      <c r="J474" s="34"/>
      <c r="K474" s="37">
        <v>0</v>
      </c>
      <c r="L474" s="43">
        <f t="shared" si="18"/>
        <v>11832</v>
      </c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</row>
    <row r="475" spans="1:24" s="33" customFormat="1" ht="24" customHeight="1" x14ac:dyDescent="0.25">
      <c r="A475" s="42">
        <v>470</v>
      </c>
      <c r="B475" s="35" t="s">
        <v>155</v>
      </c>
      <c r="C475" s="26" t="s">
        <v>163</v>
      </c>
      <c r="D475" s="21" t="s">
        <v>185</v>
      </c>
      <c r="E475" s="19" t="s">
        <v>199</v>
      </c>
      <c r="F475" s="37">
        <v>986</v>
      </c>
      <c r="G475" s="34">
        <f>986*12</f>
        <v>11832</v>
      </c>
      <c r="H475" s="37">
        <v>0</v>
      </c>
      <c r="I475" s="37">
        <v>0</v>
      </c>
      <c r="J475" s="34"/>
      <c r="K475" s="37">
        <v>0</v>
      </c>
      <c r="L475" s="43">
        <f t="shared" si="18"/>
        <v>11832</v>
      </c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</row>
    <row r="476" spans="1:24" s="33" customFormat="1" ht="24" customHeight="1" x14ac:dyDescent="0.25">
      <c r="A476" s="42">
        <v>471</v>
      </c>
      <c r="B476" s="35" t="s">
        <v>155</v>
      </c>
      <c r="C476" s="26" t="s">
        <v>163</v>
      </c>
      <c r="D476" s="21" t="s">
        <v>185</v>
      </c>
      <c r="E476" s="19" t="s">
        <v>199</v>
      </c>
      <c r="F476" s="37">
        <v>986</v>
      </c>
      <c r="G476" s="34">
        <f t="shared" ref="G476:G477" si="20">986*12</f>
        <v>11832</v>
      </c>
      <c r="H476" s="37">
        <v>0</v>
      </c>
      <c r="I476" s="37">
        <v>0</v>
      </c>
      <c r="J476" s="34"/>
      <c r="K476" s="37">
        <v>0</v>
      </c>
      <c r="L476" s="43">
        <f t="shared" si="18"/>
        <v>11832</v>
      </c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</row>
    <row r="477" spans="1:24" s="33" customFormat="1" ht="24" customHeight="1" x14ac:dyDescent="0.25">
      <c r="A477" s="42">
        <v>472</v>
      </c>
      <c r="B477" s="35" t="s">
        <v>155</v>
      </c>
      <c r="C477" s="26" t="s">
        <v>163</v>
      </c>
      <c r="D477" s="21" t="s">
        <v>185</v>
      </c>
      <c r="E477" s="19" t="s">
        <v>199</v>
      </c>
      <c r="F477" s="37">
        <v>986</v>
      </c>
      <c r="G477" s="34">
        <f t="shared" si="20"/>
        <v>11832</v>
      </c>
      <c r="H477" s="37">
        <v>0</v>
      </c>
      <c r="I477" s="37">
        <v>0</v>
      </c>
      <c r="J477" s="34"/>
      <c r="K477" s="37">
        <v>0</v>
      </c>
      <c r="L477" s="43">
        <f t="shared" si="18"/>
        <v>11832</v>
      </c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</row>
    <row r="478" spans="1:24" s="33" customFormat="1" ht="24" customHeight="1" x14ac:dyDescent="0.25">
      <c r="A478" s="42">
        <v>473</v>
      </c>
      <c r="B478" s="35" t="s">
        <v>156</v>
      </c>
      <c r="C478" s="26" t="s">
        <v>163</v>
      </c>
      <c r="D478" s="21" t="s">
        <v>188</v>
      </c>
      <c r="E478" s="19" t="s">
        <v>182</v>
      </c>
      <c r="F478" s="38">
        <v>3000</v>
      </c>
      <c r="G478" s="34">
        <f>3000*12</f>
        <v>36000</v>
      </c>
      <c r="H478" s="37">
        <v>0</v>
      </c>
      <c r="I478" s="37">
        <v>0</v>
      </c>
      <c r="J478" s="34"/>
      <c r="K478" s="37">
        <v>0</v>
      </c>
      <c r="L478" s="43">
        <f t="shared" si="18"/>
        <v>36000</v>
      </c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</row>
    <row r="479" spans="1:24" s="33" customFormat="1" ht="24" customHeight="1" x14ac:dyDescent="0.25">
      <c r="A479" s="42">
        <v>474</v>
      </c>
      <c r="B479" s="35" t="s">
        <v>143</v>
      </c>
      <c r="C479" s="26" t="s">
        <v>163</v>
      </c>
      <c r="D479" s="18" t="s">
        <v>180</v>
      </c>
      <c r="E479" s="19" t="s">
        <v>181</v>
      </c>
      <c r="F479" s="38">
        <v>1760</v>
      </c>
      <c r="G479" s="34">
        <f>1760*12</f>
        <v>21120</v>
      </c>
      <c r="H479" s="37">
        <v>0</v>
      </c>
      <c r="I479" s="37">
        <v>0</v>
      </c>
      <c r="J479" s="34"/>
      <c r="K479" s="37">
        <v>0</v>
      </c>
      <c r="L479" s="43">
        <f t="shared" si="18"/>
        <v>21120</v>
      </c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</row>
    <row r="480" spans="1:24" s="33" customFormat="1" ht="24" customHeight="1" x14ac:dyDescent="0.25">
      <c r="A480" s="42">
        <v>475</v>
      </c>
      <c r="B480" s="35" t="s">
        <v>160</v>
      </c>
      <c r="C480" s="26" t="s">
        <v>163</v>
      </c>
      <c r="D480" s="20" t="s">
        <v>185</v>
      </c>
      <c r="E480" s="13">
        <v>12</v>
      </c>
      <c r="F480" s="38">
        <v>1760</v>
      </c>
      <c r="G480" s="34">
        <f>1760*12</f>
        <v>21120</v>
      </c>
      <c r="H480" s="37">
        <v>0</v>
      </c>
      <c r="I480" s="37">
        <v>0</v>
      </c>
      <c r="J480" s="34"/>
      <c r="K480" s="37">
        <v>0</v>
      </c>
      <c r="L480" s="43">
        <f t="shared" si="18"/>
        <v>21120</v>
      </c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</row>
    <row r="481" spans="1:24" s="33" customFormat="1" ht="24" customHeight="1" x14ac:dyDescent="0.25">
      <c r="A481" s="42">
        <v>476</v>
      </c>
      <c r="B481" s="35" t="s">
        <v>155</v>
      </c>
      <c r="C481" s="26" t="s">
        <v>163</v>
      </c>
      <c r="D481" s="21" t="s">
        <v>185</v>
      </c>
      <c r="E481" s="19" t="s">
        <v>199</v>
      </c>
      <c r="F481" s="37">
        <v>986</v>
      </c>
      <c r="G481" s="34">
        <f>986*12</f>
        <v>11832</v>
      </c>
      <c r="H481" s="37">
        <v>0</v>
      </c>
      <c r="I481" s="37">
        <v>0</v>
      </c>
      <c r="J481" s="34"/>
      <c r="K481" s="37">
        <v>0</v>
      </c>
      <c r="L481" s="43">
        <f t="shared" si="18"/>
        <v>11832</v>
      </c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</row>
    <row r="482" spans="1:24" s="33" customFormat="1" ht="24" customHeight="1" x14ac:dyDescent="0.25">
      <c r="A482" s="42">
        <v>477</v>
      </c>
      <c r="B482" s="35" t="s">
        <v>155</v>
      </c>
      <c r="C482" s="26" t="s">
        <v>163</v>
      </c>
      <c r="D482" s="21" t="s">
        <v>185</v>
      </c>
      <c r="E482" s="19" t="s">
        <v>199</v>
      </c>
      <c r="F482" s="37">
        <v>986</v>
      </c>
      <c r="G482" s="34">
        <f>986*12</f>
        <v>11832</v>
      </c>
      <c r="H482" s="37">
        <v>0</v>
      </c>
      <c r="I482" s="37">
        <v>0</v>
      </c>
      <c r="J482" s="34"/>
      <c r="K482" s="37">
        <v>0</v>
      </c>
      <c r="L482" s="43">
        <f t="shared" si="18"/>
        <v>11832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</row>
    <row r="483" spans="1:24" s="33" customFormat="1" ht="24" customHeight="1" x14ac:dyDescent="0.25">
      <c r="A483" s="42">
        <v>478</v>
      </c>
      <c r="B483" s="35" t="s">
        <v>142</v>
      </c>
      <c r="C483" s="26" t="s">
        <v>163</v>
      </c>
      <c r="D483" s="20" t="s">
        <v>191</v>
      </c>
      <c r="E483" s="19" t="s">
        <v>192</v>
      </c>
      <c r="F483" s="37">
        <v>901</v>
      </c>
      <c r="G483" s="34">
        <f t="shared" si="19"/>
        <v>10812</v>
      </c>
      <c r="H483" s="37">
        <v>75.08</v>
      </c>
      <c r="I483" s="37">
        <v>38.33</v>
      </c>
      <c r="J483" s="34"/>
      <c r="K483" s="37">
        <v>0</v>
      </c>
      <c r="L483" s="43">
        <f t="shared" si="18"/>
        <v>10925.41</v>
      </c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</row>
    <row r="484" spans="1:24" s="33" customFormat="1" ht="24" customHeight="1" x14ac:dyDescent="0.25">
      <c r="A484" s="42">
        <v>479</v>
      </c>
      <c r="B484" s="35" t="s">
        <v>155</v>
      </c>
      <c r="C484" s="26" t="s">
        <v>163</v>
      </c>
      <c r="D484" s="21" t="s">
        <v>185</v>
      </c>
      <c r="E484" s="19" t="s">
        <v>199</v>
      </c>
      <c r="F484" s="37">
        <v>986</v>
      </c>
      <c r="G484" s="34">
        <f>986*12</f>
        <v>11832</v>
      </c>
      <c r="H484" s="37">
        <v>0</v>
      </c>
      <c r="I484" s="37">
        <v>0</v>
      </c>
      <c r="J484" s="34"/>
      <c r="K484" s="37">
        <v>0</v>
      </c>
      <c r="L484" s="43">
        <f t="shared" si="18"/>
        <v>11832</v>
      </c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</row>
    <row r="485" spans="1:24" s="33" customFormat="1" ht="24" customHeight="1" x14ac:dyDescent="0.25">
      <c r="A485" s="42">
        <v>480</v>
      </c>
      <c r="B485" s="35" t="s">
        <v>155</v>
      </c>
      <c r="C485" s="26" t="s">
        <v>163</v>
      </c>
      <c r="D485" s="21" t="s">
        <v>185</v>
      </c>
      <c r="E485" s="19" t="s">
        <v>199</v>
      </c>
      <c r="F485" s="37">
        <v>986</v>
      </c>
      <c r="G485" s="34">
        <f t="shared" ref="G485:G486" si="21">986*12</f>
        <v>11832</v>
      </c>
      <c r="H485" s="37">
        <v>0</v>
      </c>
      <c r="I485" s="37">
        <v>0</v>
      </c>
      <c r="J485" s="34"/>
      <c r="K485" s="37">
        <v>0</v>
      </c>
      <c r="L485" s="43">
        <f t="shared" si="18"/>
        <v>11832</v>
      </c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</row>
    <row r="486" spans="1:24" s="33" customFormat="1" ht="24" customHeight="1" x14ac:dyDescent="0.25">
      <c r="A486" s="42">
        <v>481</v>
      </c>
      <c r="B486" s="35" t="s">
        <v>155</v>
      </c>
      <c r="C486" s="26" t="s">
        <v>163</v>
      </c>
      <c r="D486" s="21" t="s">
        <v>185</v>
      </c>
      <c r="E486" s="19" t="s">
        <v>199</v>
      </c>
      <c r="F486" s="37">
        <v>986</v>
      </c>
      <c r="G486" s="34">
        <f t="shared" si="21"/>
        <v>11832</v>
      </c>
      <c r="H486" s="37">
        <v>0</v>
      </c>
      <c r="I486" s="37">
        <v>0</v>
      </c>
      <c r="J486" s="34"/>
      <c r="K486" s="37">
        <v>0</v>
      </c>
      <c r="L486" s="43">
        <f t="shared" si="18"/>
        <v>11832</v>
      </c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</row>
    <row r="487" spans="1:24" s="33" customFormat="1" ht="24" customHeight="1" x14ac:dyDescent="0.25">
      <c r="A487" s="42">
        <v>482</v>
      </c>
      <c r="B487" s="35" t="s">
        <v>145</v>
      </c>
      <c r="C487" s="26" t="s">
        <v>163</v>
      </c>
      <c r="D487" s="18" t="s">
        <v>183</v>
      </c>
      <c r="E487" s="19" t="s">
        <v>184</v>
      </c>
      <c r="F487" s="37">
        <v>733</v>
      </c>
      <c r="G487" s="34">
        <f>733*12</f>
        <v>8796</v>
      </c>
      <c r="H487" s="37">
        <v>0</v>
      </c>
      <c r="I487" s="37">
        <v>0</v>
      </c>
      <c r="J487" s="34"/>
      <c r="K487" s="37">
        <v>0</v>
      </c>
      <c r="L487" s="43">
        <f t="shared" si="18"/>
        <v>8796</v>
      </c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</row>
    <row r="488" spans="1:24" s="33" customFormat="1" ht="24" customHeight="1" x14ac:dyDescent="0.25">
      <c r="A488" s="42">
        <v>483</v>
      </c>
      <c r="B488" s="35" t="s">
        <v>142</v>
      </c>
      <c r="C488" s="26" t="s">
        <v>163</v>
      </c>
      <c r="D488" s="20" t="s">
        <v>191</v>
      </c>
      <c r="E488" s="19" t="s">
        <v>192</v>
      </c>
      <c r="F488" s="37">
        <v>901</v>
      </c>
      <c r="G488" s="34">
        <f t="shared" si="19"/>
        <v>10812</v>
      </c>
      <c r="H488" s="37">
        <v>0</v>
      </c>
      <c r="I488" s="37">
        <v>0</v>
      </c>
      <c r="J488" s="34"/>
      <c r="K488" s="37">
        <v>0</v>
      </c>
      <c r="L488" s="43">
        <f t="shared" si="18"/>
        <v>10812</v>
      </c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</row>
    <row r="489" spans="1:24" s="33" customFormat="1" ht="24" customHeight="1" x14ac:dyDescent="0.25">
      <c r="A489" s="42">
        <v>484</v>
      </c>
      <c r="B489" s="35" t="s">
        <v>155</v>
      </c>
      <c r="C489" s="26" t="s">
        <v>163</v>
      </c>
      <c r="D489" s="21" t="s">
        <v>185</v>
      </c>
      <c r="E489" s="19" t="s">
        <v>199</v>
      </c>
      <c r="F489" s="37">
        <v>986</v>
      </c>
      <c r="G489" s="34">
        <f>986*12</f>
        <v>11832</v>
      </c>
      <c r="H489" s="37">
        <v>0</v>
      </c>
      <c r="I489" s="37">
        <v>0</v>
      </c>
      <c r="J489" s="34"/>
      <c r="K489" s="37">
        <v>0</v>
      </c>
      <c r="L489" s="43">
        <f t="shared" si="18"/>
        <v>11832</v>
      </c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</row>
    <row r="490" spans="1:24" s="33" customFormat="1" ht="24" customHeight="1" x14ac:dyDescent="0.25">
      <c r="A490" s="42">
        <v>485</v>
      </c>
      <c r="B490" s="35" t="s">
        <v>143</v>
      </c>
      <c r="C490" s="26" t="s">
        <v>163</v>
      </c>
      <c r="D490" s="18" t="s">
        <v>180</v>
      </c>
      <c r="E490" s="19" t="s">
        <v>181</v>
      </c>
      <c r="F490" s="38">
        <v>1676</v>
      </c>
      <c r="G490" s="34">
        <f>1676*12</f>
        <v>20112</v>
      </c>
      <c r="H490" s="37">
        <v>0</v>
      </c>
      <c r="I490" s="37">
        <v>0</v>
      </c>
      <c r="J490" s="34"/>
      <c r="K490" s="37">
        <v>0</v>
      </c>
      <c r="L490" s="43">
        <f t="shared" si="18"/>
        <v>20112</v>
      </c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</row>
    <row r="491" spans="1:24" s="33" customFormat="1" ht="24" customHeight="1" x14ac:dyDescent="0.25">
      <c r="A491" s="42">
        <v>486</v>
      </c>
      <c r="B491" s="35" t="s">
        <v>155</v>
      </c>
      <c r="C491" s="26" t="s">
        <v>163</v>
      </c>
      <c r="D491" s="21" t="s">
        <v>185</v>
      </c>
      <c r="E491" s="19" t="s">
        <v>199</v>
      </c>
      <c r="F491" s="37">
        <v>986</v>
      </c>
      <c r="G491" s="34">
        <f>986*12</f>
        <v>11832</v>
      </c>
      <c r="H491" s="37">
        <v>0</v>
      </c>
      <c r="I491" s="37">
        <v>0</v>
      </c>
      <c r="J491" s="34"/>
      <c r="K491" s="37">
        <v>0</v>
      </c>
      <c r="L491" s="43">
        <f t="shared" si="18"/>
        <v>11832</v>
      </c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</row>
    <row r="492" spans="1:24" s="33" customFormat="1" ht="24" customHeight="1" x14ac:dyDescent="0.25">
      <c r="A492" s="42">
        <v>487</v>
      </c>
      <c r="B492" s="35" t="s">
        <v>142</v>
      </c>
      <c r="C492" s="26" t="s">
        <v>163</v>
      </c>
      <c r="D492" s="20" t="s">
        <v>191</v>
      </c>
      <c r="E492" s="19" t="s">
        <v>192</v>
      </c>
      <c r="F492" s="37">
        <v>901</v>
      </c>
      <c r="G492" s="34">
        <f t="shared" si="19"/>
        <v>10812</v>
      </c>
      <c r="H492" s="37">
        <v>0</v>
      </c>
      <c r="I492" s="37">
        <v>0</v>
      </c>
      <c r="J492" s="34"/>
      <c r="K492" s="37">
        <v>0</v>
      </c>
      <c r="L492" s="43">
        <f t="shared" si="18"/>
        <v>10812</v>
      </c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</row>
    <row r="493" spans="1:24" s="33" customFormat="1" ht="24" customHeight="1" x14ac:dyDescent="0.25">
      <c r="A493" s="42">
        <v>488</v>
      </c>
      <c r="B493" s="35" t="s">
        <v>142</v>
      </c>
      <c r="C493" s="26" t="s">
        <v>163</v>
      </c>
      <c r="D493" s="20" t="s">
        <v>191</v>
      </c>
      <c r="E493" s="19" t="s">
        <v>192</v>
      </c>
      <c r="F493" s="37">
        <v>901</v>
      </c>
      <c r="G493" s="34">
        <f t="shared" si="19"/>
        <v>10812</v>
      </c>
      <c r="H493" s="37">
        <v>0</v>
      </c>
      <c r="I493" s="37">
        <v>0</v>
      </c>
      <c r="J493" s="34"/>
      <c r="K493" s="37">
        <v>0</v>
      </c>
      <c r="L493" s="43">
        <f t="shared" si="18"/>
        <v>10812</v>
      </c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</row>
    <row r="494" spans="1:24" s="33" customFormat="1" ht="24" customHeight="1" x14ac:dyDescent="0.25">
      <c r="A494" s="42">
        <v>489</v>
      </c>
      <c r="B494" s="35" t="s">
        <v>151</v>
      </c>
      <c r="C494" s="26" t="s">
        <v>163</v>
      </c>
      <c r="D494" s="18" t="s">
        <v>193</v>
      </c>
      <c r="E494" s="19" t="s">
        <v>194</v>
      </c>
      <c r="F494" s="37">
        <v>817</v>
      </c>
      <c r="G494" s="34">
        <f>817*12</f>
        <v>9804</v>
      </c>
      <c r="H494" s="37">
        <v>0</v>
      </c>
      <c r="I494" s="37">
        <v>0</v>
      </c>
      <c r="J494" s="34"/>
      <c r="K494" s="37">
        <v>0</v>
      </c>
      <c r="L494" s="43">
        <f t="shared" si="18"/>
        <v>9804</v>
      </c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</row>
    <row r="495" spans="1:24" s="33" customFormat="1" ht="24" customHeight="1" x14ac:dyDescent="0.25">
      <c r="A495" s="42">
        <v>490</v>
      </c>
      <c r="B495" s="35" t="s">
        <v>155</v>
      </c>
      <c r="C495" s="26" t="s">
        <v>163</v>
      </c>
      <c r="D495" s="21" t="s">
        <v>185</v>
      </c>
      <c r="E495" s="19" t="s">
        <v>199</v>
      </c>
      <c r="F495" s="37">
        <v>986</v>
      </c>
      <c r="G495" s="34">
        <f>986*12</f>
        <v>11832</v>
      </c>
      <c r="H495" s="37">
        <v>0</v>
      </c>
      <c r="I495" s="37">
        <v>0</v>
      </c>
      <c r="J495" s="34"/>
      <c r="K495" s="37">
        <v>0</v>
      </c>
      <c r="L495" s="43">
        <f t="shared" si="18"/>
        <v>11832</v>
      </c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</row>
    <row r="496" spans="1:24" s="33" customFormat="1" ht="24" customHeight="1" x14ac:dyDescent="0.25">
      <c r="A496" s="42">
        <v>491</v>
      </c>
      <c r="B496" s="35" t="s">
        <v>142</v>
      </c>
      <c r="C496" s="26" t="s">
        <v>163</v>
      </c>
      <c r="D496" s="20" t="s">
        <v>191</v>
      </c>
      <c r="E496" s="19" t="s">
        <v>192</v>
      </c>
      <c r="F496" s="37">
        <v>901</v>
      </c>
      <c r="G496" s="34">
        <f t="shared" si="19"/>
        <v>10812</v>
      </c>
      <c r="H496" s="37">
        <v>0</v>
      </c>
      <c r="I496" s="37">
        <v>0</v>
      </c>
      <c r="J496" s="34"/>
      <c r="K496" s="37">
        <v>0</v>
      </c>
      <c r="L496" s="43">
        <f t="shared" si="18"/>
        <v>10812</v>
      </c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r="497" spans="1:24" s="33" customFormat="1" ht="24" customHeight="1" x14ac:dyDescent="0.25">
      <c r="A497" s="42">
        <v>492</v>
      </c>
      <c r="B497" s="35" t="s">
        <v>154</v>
      </c>
      <c r="C497" s="26" t="s">
        <v>163</v>
      </c>
      <c r="D497" s="18" t="s">
        <v>196</v>
      </c>
      <c r="E497" s="19" t="s">
        <v>197</v>
      </c>
      <c r="F497" s="37">
        <v>675</v>
      </c>
      <c r="G497" s="34">
        <f>675*12</f>
        <v>8100</v>
      </c>
      <c r="H497" s="37">
        <v>0</v>
      </c>
      <c r="I497" s="37">
        <v>0</v>
      </c>
      <c r="J497" s="34"/>
      <c r="K497" s="37">
        <v>0</v>
      </c>
      <c r="L497" s="43">
        <f t="shared" si="18"/>
        <v>8100</v>
      </c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</row>
    <row r="498" spans="1:24" s="33" customFormat="1" ht="24" customHeight="1" x14ac:dyDescent="0.25">
      <c r="A498" s="42">
        <v>493</v>
      </c>
      <c r="B498" s="35" t="s">
        <v>155</v>
      </c>
      <c r="C498" s="26" t="s">
        <v>163</v>
      </c>
      <c r="D498" s="21" t="s">
        <v>185</v>
      </c>
      <c r="E498" s="19" t="s">
        <v>199</v>
      </c>
      <c r="F498" s="37">
        <v>986</v>
      </c>
      <c r="G498" s="34">
        <f>986*12</f>
        <v>11832</v>
      </c>
      <c r="H498" s="37">
        <v>0</v>
      </c>
      <c r="I498" s="37">
        <v>0</v>
      </c>
      <c r="J498" s="34"/>
      <c r="K498" s="37">
        <v>0</v>
      </c>
      <c r="L498" s="43">
        <f t="shared" si="18"/>
        <v>11832</v>
      </c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</row>
    <row r="499" spans="1:24" s="33" customFormat="1" ht="24" customHeight="1" x14ac:dyDescent="0.25">
      <c r="A499" s="42">
        <v>494</v>
      </c>
      <c r="B499" s="35" t="s">
        <v>142</v>
      </c>
      <c r="C499" s="26" t="s">
        <v>163</v>
      </c>
      <c r="D499" s="20" t="s">
        <v>191</v>
      </c>
      <c r="E499" s="19" t="s">
        <v>192</v>
      </c>
      <c r="F499" s="37">
        <v>901</v>
      </c>
      <c r="G499" s="34">
        <f t="shared" si="19"/>
        <v>10812</v>
      </c>
      <c r="H499" s="37">
        <v>0</v>
      </c>
      <c r="I499" s="37">
        <v>0</v>
      </c>
      <c r="J499" s="34"/>
      <c r="K499" s="37">
        <v>0</v>
      </c>
      <c r="L499" s="43">
        <f t="shared" si="18"/>
        <v>10812</v>
      </c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</row>
    <row r="500" spans="1:24" s="33" customFormat="1" ht="24" customHeight="1" x14ac:dyDescent="0.25">
      <c r="A500" s="42">
        <v>495</v>
      </c>
      <c r="B500" s="35" t="s">
        <v>149</v>
      </c>
      <c r="C500" s="26" t="s">
        <v>163</v>
      </c>
      <c r="D500" s="20" t="s">
        <v>189</v>
      </c>
      <c r="E500" s="19" t="s">
        <v>190</v>
      </c>
      <c r="F500" s="38">
        <v>1086</v>
      </c>
      <c r="G500" s="34">
        <f>1086*12</f>
        <v>13032</v>
      </c>
      <c r="H500" s="37">
        <v>90.5</v>
      </c>
      <c r="I500" s="37">
        <v>38.33</v>
      </c>
      <c r="J500" s="34"/>
      <c r="K500" s="37">
        <v>0</v>
      </c>
      <c r="L500" s="43">
        <f t="shared" si="18"/>
        <v>13160.83</v>
      </c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</row>
    <row r="501" spans="1:24" s="33" customFormat="1" ht="24" customHeight="1" x14ac:dyDescent="0.25">
      <c r="A501" s="42">
        <v>496</v>
      </c>
      <c r="B501" s="35" t="s">
        <v>143</v>
      </c>
      <c r="C501" s="26" t="s">
        <v>163</v>
      </c>
      <c r="D501" s="18" t="s">
        <v>180</v>
      </c>
      <c r="E501" s="19" t="s">
        <v>181</v>
      </c>
      <c r="F501" s="38">
        <v>1760</v>
      </c>
      <c r="G501" s="34">
        <f>1760*12</f>
        <v>21120</v>
      </c>
      <c r="H501" s="37">
        <v>0</v>
      </c>
      <c r="I501" s="37">
        <v>0</v>
      </c>
      <c r="J501" s="34"/>
      <c r="K501" s="37">
        <v>0</v>
      </c>
      <c r="L501" s="43">
        <f t="shared" si="18"/>
        <v>21120</v>
      </c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</row>
    <row r="502" spans="1:24" s="33" customFormat="1" ht="24" customHeight="1" x14ac:dyDescent="0.25">
      <c r="A502" s="42">
        <v>497</v>
      </c>
      <c r="B502" s="35" t="s">
        <v>155</v>
      </c>
      <c r="C502" s="26" t="s">
        <v>163</v>
      </c>
      <c r="D502" s="22" t="s">
        <v>198</v>
      </c>
      <c r="E502" s="19" t="s">
        <v>199</v>
      </c>
      <c r="F502" s="37">
        <v>986</v>
      </c>
      <c r="G502" s="34">
        <f>986*12</f>
        <v>11832</v>
      </c>
      <c r="H502" s="37">
        <v>0</v>
      </c>
      <c r="I502" s="37">
        <v>0</v>
      </c>
      <c r="J502" s="34"/>
      <c r="K502" s="37">
        <v>0</v>
      </c>
      <c r="L502" s="43">
        <f t="shared" si="18"/>
        <v>11832</v>
      </c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</row>
    <row r="503" spans="1:24" s="33" customFormat="1" ht="24" customHeight="1" x14ac:dyDescent="0.25">
      <c r="A503" s="42">
        <v>498</v>
      </c>
      <c r="B503" s="35" t="s">
        <v>142</v>
      </c>
      <c r="C503" s="26" t="s">
        <v>163</v>
      </c>
      <c r="D503" s="20" t="s">
        <v>191</v>
      </c>
      <c r="E503" s="19" t="s">
        <v>192</v>
      </c>
      <c r="F503" s="37">
        <v>901</v>
      </c>
      <c r="G503" s="34">
        <f t="shared" si="19"/>
        <v>10812</v>
      </c>
      <c r="H503" s="37">
        <v>0</v>
      </c>
      <c r="I503" s="37">
        <v>0</v>
      </c>
      <c r="J503" s="34"/>
      <c r="K503" s="37">
        <v>0</v>
      </c>
      <c r="L503" s="43">
        <f t="shared" si="18"/>
        <v>10812</v>
      </c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</row>
    <row r="504" spans="1:24" s="33" customFormat="1" ht="24" customHeight="1" x14ac:dyDescent="0.25">
      <c r="A504" s="42">
        <v>499</v>
      </c>
      <c r="B504" s="35" t="s">
        <v>142</v>
      </c>
      <c r="C504" s="26" t="s">
        <v>163</v>
      </c>
      <c r="D504" s="20" t="s">
        <v>191</v>
      </c>
      <c r="E504" s="19" t="s">
        <v>192</v>
      </c>
      <c r="F504" s="37">
        <v>901</v>
      </c>
      <c r="G504" s="34">
        <f t="shared" si="19"/>
        <v>10812</v>
      </c>
      <c r="H504" s="37">
        <v>0</v>
      </c>
      <c r="I504" s="37">
        <v>0</v>
      </c>
      <c r="J504" s="34"/>
      <c r="K504" s="37">
        <v>0</v>
      </c>
      <c r="L504" s="43">
        <f t="shared" si="18"/>
        <v>10812</v>
      </c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</row>
    <row r="505" spans="1:24" s="33" customFormat="1" ht="24" customHeight="1" x14ac:dyDescent="0.25">
      <c r="A505" s="42">
        <v>500</v>
      </c>
      <c r="B505" s="35" t="s">
        <v>156</v>
      </c>
      <c r="C505" s="26" t="s">
        <v>163</v>
      </c>
      <c r="D505" s="21" t="s">
        <v>188</v>
      </c>
      <c r="E505" s="19" t="s">
        <v>182</v>
      </c>
      <c r="F505" s="38">
        <v>3000</v>
      </c>
      <c r="G505" s="34">
        <f>3000*12</f>
        <v>36000</v>
      </c>
      <c r="H505" s="37">
        <v>250</v>
      </c>
      <c r="I505" s="37">
        <v>38.33</v>
      </c>
      <c r="J505" s="34"/>
      <c r="K505" s="37">
        <v>0</v>
      </c>
      <c r="L505" s="43">
        <f t="shared" si="18"/>
        <v>36288.33</v>
      </c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</row>
    <row r="506" spans="1:24" s="33" customFormat="1" ht="24" customHeight="1" x14ac:dyDescent="0.25">
      <c r="A506" s="42">
        <v>501</v>
      </c>
      <c r="B506" s="35" t="s">
        <v>143</v>
      </c>
      <c r="C506" s="26" t="s">
        <v>163</v>
      </c>
      <c r="D506" s="18" t="s">
        <v>180</v>
      </c>
      <c r="E506" s="19" t="s">
        <v>181</v>
      </c>
      <c r="F506" s="38">
        <v>1676</v>
      </c>
      <c r="G506" s="34">
        <f>1676*12</f>
        <v>20112</v>
      </c>
      <c r="H506" s="37">
        <v>0</v>
      </c>
      <c r="I506" s="37">
        <v>0</v>
      </c>
      <c r="J506" s="34"/>
      <c r="K506" s="37">
        <v>0</v>
      </c>
      <c r="L506" s="43">
        <f t="shared" si="18"/>
        <v>20112</v>
      </c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</row>
    <row r="507" spans="1:24" s="33" customFormat="1" ht="24" customHeight="1" x14ac:dyDescent="0.25">
      <c r="A507" s="42">
        <v>502</v>
      </c>
      <c r="B507" s="35" t="s">
        <v>143</v>
      </c>
      <c r="C507" s="26" t="s">
        <v>163</v>
      </c>
      <c r="D507" s="18" t="s">
        <v>180</v>
      </c>
      <c r="E507" s="19" t="s">
        <v>181</v>
      </c>
      <c r="F507" s="38">
        <v>1760</v>
      </c>
      <c r="G507" s="34">
        <f>1760*12</f>
        <v>21120</v>
      </c>
      <c r="H507" s="37">
        <v>0</v>
      </c>
      <c r="I507" s="37">
        <v>0</v>
      </c>
      <c r="J507" s="34"/>
      <c r="K507" s="37">
        <v>0</v>
      </c>
      <c r="L507" s="43">
        <f t="shared" si="18"/>
        <v>21120</v>
      </c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</row>
    <row r="508" spans="1:24" s="33" customFormat="1" ht="24" customHeight="1" x14ac:dyDescent="0.25">
      <c r="A508" s="42">
        <v>503</v>
      </c>
      <c r="B508" s="35" t="s">
        <v>155</v>
      </c>
      <c r="C508" s="26" t="s">
        <v>163</v>
      </c>
      <c r="D508" s="21" t="s">
        <v>185</v>
      </c>
      <c r="E508" s="19" t="s">
        <v>199</v>
      </c>
      <c r="F508" s="37">
        <v>986</v>
      </c>
      <c r="G508" s="34">
        <f>986*12</f>
        <v>11832</v>
      </c>
      <c r="H508" s="37">
        <v>0</v>
      </c>
      <c r="I508" s="37">
        <v>0</v>
      </c>
      <c r="J508" s="34"/>
      <c r="K508" s="37">
        <v>0</v>
      </c>
      <c r="L508" s="43">
        <f t="shared" si="18"/>
        <v>11832</v>
      </c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</row>
    <row r="509" spans="1:24" s="33" customFormat="1" ht="24" customHeight="1" x14ac:dyDescent="0.25">
      <c r="A509" s="42">
        <v>504</v>
      </c>
      <c r="B509" s="35" t="s">
        <v>155</v>
      </c>
      <c r="C509" s="26" t="s">
        <v>163</v>
      </c>
      <c r="D509" s="21" t="s">
        <v>185</v>
      </c>
      <c r="E509" s="19" t="s">
        <v>199</v>
      </c>
      <c r="F509" s="37">
        <v>986</v>
      </c>
      <c r="G509" s="34">
        <f>986*12</f>
        <v>11832</v>
      </c>
      <c r="H509" s="37">
        <v>0</v>
      </c>
      <c r="I509" s="37">
        <v>0</v>
      </c>
      <c r="J509" s="34"/>
      <c r="K509" s="37">
        <v>0</v>
      </c>
      <c r="L509" s="43">
        <f t="shared" si="18"/>
        <v>11832</v>
      </c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</row>
    <row r="510" spans="1:24" s="33" customFormat="1" ht="24" customHeight="1" x14ac:dyDescent="0.25">
      <c r="A510" s="42">
        <v>505</v>
      </c>
      <c r="B510" s="35" t="s">
        <v>155</v>
      </c>
      <c r="C510" s="26" t="s">
        <v>163</v>
      </c>
      <c r="D510" s="21" t="s">
        <v>185</v>
      </c>
      <c r="E510" s="19" t="s">
        <v>199</v>
      </c>
      <c r="F510" s="37">
        <v>986</v>
      </c>
      <c r="G510" s="34">
        <f>986*12</f>
        <v>11832</v>
      </c>
      <c r="H510" s="37">
        <v>0</v>
      </c>
      <c r="I510" s="37">
        <v>0</v>
      </c>
      <c r="J510" s="34"/>
      <c r="K510" s="37">
        <v>0</v>
      </c>
      <c r="L510" s="43">
        <f t="shared" si="18"/>
        <v>11832</v>
      </c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</row>
    <row r="511" spans="1:24" s="33" customFormat="1" ht="24" customHeight="1" x14ac:dyDescent="0.25">
      <c r="A511" s="42">
        <v>506</v>
      </c>
      <c r="B511" s="35" t="s">
        <v>143</v>
      </c>
      <c r="C511" s="26" t="s">
        <v>163</v>
      </c>
      <c r="D511" s="18" t="s">
        <v>180</v>
      </c>
      <c r="E511" s="19" t="s">
        <v>181</v>
      </c>
      <c r="F511" s="38">
        <v>1676</v>
      </c>
      <c r="G511" s="34">
        <f>1676*12</f>
        <v>20112</v>
      </c>
      <c r="H511" s="37">
        <v>0</v>
      </c>
      <c r="I511" s="37">
        <v>0</v>
      </c>
      <c r="J511" s="34"/>
      <c r="K511" s="37">
        <v>0</v>
      </c>
      <c r="L511" s="43">
        <f t="shared" si="18"/>
        <v>20112</v>
      </c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</row>
    <row r="512" spans="1:24" s="33" customFormat="1" ht="24" customHeight="1" x14ac:dyDescent="0.25">
      <c r="A512" s="42">
        <v>507</v>
      </c>
      <c r="B512" s="35" t="s">
        <v>155</v>
      </c>
      <c r="C512" s="26" t="s">
        <v>163</v>
      </c>
      <c r="D512" s="21" t="s">
        <v>185</v>
      </c>
      <c r="E512" s="19" t="s">
        <v>199</v>
      </c>
      <c r="F512" s="37">
        <v>986</v>
      </c>
      <c r="G512" s="34">
        <f>986*12</f>
        <v>11832</v>
      </c>
      <c r="H512" s="37">
        <v>0</v>
      </c>
      <c r="I512" s="37">
        <v>0</v>
      </c>
      <c r="J512" s="34"/>
      <c r="K512" s="37">
        <v>0</v>
      </c>
      <c r="L512" s="43">
        <f t="shared" si="18"/>
        <v>11832</v>
      </c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</row>
    <row r="513" spans="1:24" s="33" customFormat="1" ht="24" customHeight="1" x14ac:dyDescent="0.25">
      <c r="A513" s="42">
        <v>508</v>
      </c>
      <c r="B513" s="35" t="s">
        <v>158</v>
      </c>
      <c r="C513" s="26" t="s">
        <v>163</v>
      </c>
      <c r="D513" s="21" t="s">
        <v>188</v>
      </c>
      <c r="E513" s="19" t="s">
        <v>182</v>
      </c>
      <c r="F513" s="38">
        <v>3000</v>
      </c>
      <c r="G513" s="34">
        <f>3000*12</f>
        <v>36000</v>
      </c>
      <c r="H513" s="37">
        <v>250</v>
      </c>
      <c r="I513" s="37">
        <v>38.33</v>
      </c>
      <c r="J513" s="34"/>
      <c r="K513" s="37">
        <v>0</v>
      </c>
      <c r="L513" s="43">
        <f t="shared" si="18"/>
        <v>36288.33</v>
      </c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</row>
    <row r="514" spans="1:24" s="33" customFormat="1" ht="24" customHeight="1" x14ac:dyDescent="0.25">
      <c r="A514" s="42">
        <v>509</v>
      </c>
      <c r="B514" s="35" t="s">
        <v>147</v>
      </c>
      <c r="C514" s="26" t="s">
        <v>163</v>
      </c>
      <c r="D514" s="20" t="s">
        <v>191</v>
      </c>
      <c r="E514" s="19" t="s">
        <v>187</v>
      </c>
      <c r="F514" s="38">
        <v>1412</v>
      </c>
      <c r="G514" s="34">
        <f>1412*12</f>
        <v>16944</v>
      </c>
      <c r="H514" s="37">
        <v>117.67</v>
      </c>
      <c r="I514" s="37">
        <v>38.33</v>
      </c>
      <c r="J514" s="34"/>
      <c r="K514" s="37">
        <v>0</v>
      </c>
      <c r="L514" s="43">
        <f t="shared" si="18"/>
        <v>17100</v>
      </c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</row>
    <row r="515" spans="1:24" s="33" customFormat="1" ht="24" customHeight="1" x14ac:dyDescent="0.25">
      <c r="A515" s="42">
        <v>510</v>
      </c>
      <c r="B515" s="35" t="s">
        <v>143</v>
      </c>
      <c r="C515" s="26" t="s">
        <v>163</v>
      </c>
      <c r="D515" s="18" t="s">
        <v>180</v>
      </c>
      <c r="E515" s="19" t="s">
        <v>181</v>
      </c>
      <c r="F515" s="38">
        <v>1760</v>
      </c>
      <c r="G515" s="34">
        <f>1670*12</f>
        <v>20040</v>
      </c>
      <c r="H515" s="37">
        <v>0</v>
      </c>
      <c r="I515" s="37">
        <v>0</v>
      </c>
      <c r="J515" s="34"/>
      <c r="K515" s="37">
        <v>0</v>
      </c>
      <c r="L515" s="43">
        <f t="shared" si="18"/>
        <v>20040</v>
      </c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</row>
    <row r="516" spans="1:24" s="33" customFormat="1" ht="24" customHeight="1" x14ac:dyDescent="0.25">
      <c r="A516" s="42">
        <v>511</v>
      </c>
      <c r="B516" s="35" t="s">
        <v>151</v>
      </c>
      <c r="C516" s="26" t="s">
        <v>163</v>
      </c>
      <c r="D516" s="18" t="s">
        <v>193</v>
      </c>
      <c r="E516" s="19" t="s">
        <v>194</v>
      </c>
      <c r="F516" s="37">
        <v>817</v>
      </c>
      <c r="G516" s="34">
        <f>817*12</f>
        <v>9804</v>
      </c>
      <c r="H516" s="37">
        <v>68.08</v>
      </c>
      <c r="I516" s="37">
        <v>38.33</v>
      </c>
      <c r="J516" s="34"/>
      <c r="K516" s="37">
        <v>0</v>
      </c>
      <c r="L516" s="43">
        <f t="shared" ref="L516:L579" si="22">SUM(G516:K516)</f>
        <v>9910.41</v>
      </c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</row>
    <row r="517" spans="1:24" s="33" customFormat="1" ht="24" customHeight="1" x14ac:dyDescent="0.25">
      <c r="A517" s="42">
        <v>512</v>
      </c>
      <c r="B517" s="35" t="s">
        <v>155</v>
      </c>
      <c r="C517" s="26" t="s">
        <v>163</v>
      </c>
      <c r="D517" s="21" t="s">
        <v>185</v>
      </c>
      <c r="E517" s="19" t="s">
        <v>199</v>
      </c>
      <c r="F517" s="37">
        <v>986</v>
      </c>
      <c r="G517" s="34">
        <f>986*12</f>
        <v>11832</v>
      </c>
      <c r="H517" s="37">
        <v>0</v>
      </c>
      <c r="I517" s="37">
        <v>0</v>
      </c>
      <c r="J517" s="34"/>
      <c r="K517" s="37">
        <v>0</v>
      </c>
      <c r="L517" s="43">
        <f t="shared" si="22"/>
        <v>11832</v>
      </c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</row>
    <row r="518" spans="1:24" s="33" customFormat="1" ht="24" customHeight="1" x14ac:dyDescent="0.25">
      <c r="A518" s="42">
        <v>513</v>
      </c>
      <c r="B518" s="35" t="s">
        <v>155</v>
      </c>
      <c r="C518" s="26" t="s">
        <v>163</v>
      </c>
      <c r="D518" s="21" t="s">
        <v>185</v>
      </c>
      <c r="E518" s="19" t="s">
        <v>199</v>
      </c>
      <c r="F518" s="37">
        <v>986</v>
      </c>
      <c r="G518" s="34">
        <f>986*12</f>
        <v>11832</v>
      </c>
      <c r="H518" s="37">
        <v>0</v>
      </c>
      <c r="I518" s="37">
        <v>0</v>
      </c>
      <c r="J518" s="34"/>
      <c r="K518" s="37">
        <v>0</v>
      </c>
      <c r="L518" s="43">
        <f t="shared" si="22"/>
        <v>11832</v>
      </c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</row>
    <row r="519" spans="1:24" s="33" customFormat="1" ht="24" customHeight="1" x14ac:dyDescent="0.25">
      <c r="A519" s="42">
        <v>514</v>
      </c>
      <c r="B519" s="35" t="s">
        <v>142</v>
      </c>
      <c r="C519" s="26" t="s">
        <v>163</v>
      </c>
      <c r="D519" s="20" t="s">
        <v>191</v>
      </c>
      <c r="E519" s="19" t="s">
        <v>192</v>
      </c>
      <c r="F519" s="37">
        <v>901</v>
      </c>
      <c r="G519" s="34">
        <f t="shared" si="19"/>
        <v>10812</v>
      </c>
      <c r="H519" s="37">
        <v>0</v>
      </c>
      <c r="I519" s="37">
        <v>0</v>
      </c>
      <c r="J519" s="34"/>
      <c r="K519" s="37">
        <v>0</v>
      </c>
      <c r="L519" s="43">
        <f t="shared" si="22"/>
        <v>10812</v>
      </c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</row>
    <row r="520" spans="1:24" s="33" customFormat="1" ht="24" customHeight="1" x14ac:dyDescent="0.25">
      <c r="A520" s="42">
        <v>515</v>
      </c>
      <c r="B520" s="35" t="s">
        <v>145</v>
      </c>
      <c r="C520" s="26" t="s">
        <v>163</v>
      </c>
      <c r="D520" s="18" t="s">
        <v>183</v>
      </c>
      <c r="E520" s="19" t="s">
        <v>184</v>
      </c>
      <c r="F520" s="37">
        <v>733</v>
      </c>
      <c r="G520" s="34">
        <f>733*12</f>
        <v>8796</v>
      </c>
      <c r="H520" s="37">
        <v>0</v>
      </c>
      <c r="I520" s="37">
        <v>0</v>
      </c>
      <c r="J520" s="34"/>
      <c r="K520" s="37">
        <v>0</v>
      </c>
      <c r="L520" s="43">
        <f t="shared" si="22"/>
        <v>8796</v>
      </c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</row>
    <row r="521" spans="1:24" s="33" customFormat="1" ht="24" customHeight="1" x14ac:dyDescent="0.25">
      <c r="A521" s="42">
        <v>516</v>
      </c>
      <c r="B521" s="35" t="s">
        <v>142</v>
      </c>
      <c r="C521" s="26" t="s">
        <v>163</v>
      </c>
      <c r="D521" s="20" t="s">
        <v>191</v>
      </c>
      <c r="E521" s="19" t="s">
        <v>192</v>
      </c>
      <c r="F521" s="37">
        <v>901</v>
      </c>
      <c r="G521" s="34">
        <f t="shared" ref="G521:G566" si="23">901*12</f>
        <v>10812</v>
      </c>
      <c r="H521" s="37">
        <v>0</v>
      </c>
      <c r="I521" s="37">
        <v>0</v>
      </c>
      <c r="J521" s="34"/>
      <c r="K521" s="37">
        <v>0</v>
      </c>
      <c r="L521" s="43">
        <f t="shared" si="22"/>
        <v>10812</v>
      </c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</row>
    <row r="522" spans="1:24" s="33" customFormat="1" ht="24" customHeight="1" x14ac:dyDescent="0.25">
      <c r="A522" s="42">
        <v>517</v>
      </c>
      <c r="B522" s="35" t="s">
        <v>161</v>
      </c>
      <c r="C522" s="26" t="s">
        <v>163</v>
      </c>
      <c r="D522" s="21" t="s">
        <v>188</v>
      </c>
      <c r="E522" s="19" t="s">
        <v>200</v>
      </c>
      <c r="F522" s="38">
        <v>2034</v>
      </c>
      <c r="G522" s="34">
        <f>2034*12</f>
        <v>24408</v>
      </c>
      <c r="H522" s="37">
        <v>0</v>
      </c>
      <c r="I522" s="37">
        <v>0</v>
      </c>
      <c r="J522" s="34"/>
      <c r="K522" s="37">
        <v>0</v>
      </c>
      <c r="L522" s="43">
        <f t="shared" si="22"/>
        <v>24408</v>
      </c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</row>
    <row r="523" spans="1:24" s="33" customFormat="1" ht="24" customHeight="1" x14ac:dyDescent="0.25">
      <c r="A523" s="42">
        <v>518</v>
      </c>
      <c r="B523" s="35" t="s">
        <v>155</v>
      </c>
      <c r="C523" s="26" t="s">
        <v>163</v>
      </c>
      <c r="D523" s="21" t="s">
        <v>185</v>
      </c>
      <c r="E523" s="19" t="s">
        <v>199</v>
      </c>
      <c r="F523" s="37">
        <v>986</v>
      </c>
      <c r="G523" s="34">
        <f>986*12</f>
        <v>11832</v>
      </c>
      <c r="H523" s="37">
        <v>82.17</v>
      </c>
      <c r="I523" s="37">
        <v>38.33</v>
      </c>
      <c r="J523" s="34"/>
      <c r="K523" s="37">
        <v>0</v>
      </c>
      <c r="L523" s="43">
        <f t="shared" si="22"/>
        <v>11952.5</v>
      </c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</row>
    <row r="524" spans="1:24" s="33" customFormat="1" ht="24" customHeight="1" x14ac:dyDescent="0.25">
      <c r="A524" s="42">
        <v>519</v>
      </c>
      <c r="B524" s="35" t="s">
        <v>155</v>
      </c>
      <c r="C524" s="26" t="s">
        <v>163</v>
      </c>
      <c r="D524" s="21" t="s">
        <v>185</v>
      </c>
      <c r="E524" s="19" t="s">
        <v>199</v>
      </c>
      <c r="F524" s="37">
        <v>986</v>
      </c>
      <c r="G524" s="34">
        <f>986*12</f>
        <v>11832</v>
      </c>
      <c r="H524" s="37">
        <v>0</v>
      </c>
      <c r="I524" s="37">
        <v>0</v>
      </c>
      <c r="J524" s="34"/>
      <c r="K524" s="37">
        <v>0</v>
      </c>
      <c r="L524" s="43">
        <f t="shared" si="22"/>
        <v>11832</v>
      </c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</row>
    <row r="525" spans="1:24" s="33" customFormat="1" ht="24" customHeight="1" x14ac:dyDescent="0.25">
      <c r="A525" s="42">
        <v>520</v>
      </c>
      <c r="B525" s="35" t="s">
        <v>143</v>
      </c>
      <c r="C525" s="26" t="s">
        <v>163</v>
      </c>
      <c r="D525" s="18" t="s">
        <v>180</v>
      </c>
      <c r="E525" s="19" t="s">
        <v>181</v>
      </c>
      <c r="F525" s="38">
        <v>1676</v>
      </c>
      <c r="G525" s="34">
        <f>1676*12</f>
        <v>20112</v>
      </c>
      <c r="H525" s="37">
        <v>0</v>
      </c>
      <c r="I525" s="37">
        <v>0</v>
      </c>
      <c r="J525" s="34"/>
      <c r="K525" s="37">
        <v>0</v>
      </c>
      <c r="L525" s="43">
        <f t="shared" si="22"/>
        <v>20112</v>
      </c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</row>
    <row r="526" spans="1:24" s="33" customFormat="1" ht="24" customHeight="1" x14ac:dyDescent="0.25">
      <c r="A526" s="42">
        <v>521</v>
      </c>
      <c r="B526" s="35" t="s">
        <v>142</v>
      </c>
      <c r="C526" s="26" t="s">
        <v>163</v>
      </c>
      <c r="D526" s="20" t="s">
        <v>191</v>
      </c>
      <c r="E526" s="19" t="s">
        <v>192</v>
      </c>
      <c r="F526" s="37">
        <v>901</v>
      </c>
      <c r="G526" s="34">
        <f t="shared" si="23"/>
        <v>10812</v>
      </c>
      <c r="H526" s="37">
        <v>0</v>
      </c>
      <c r="I526" s="37">
        <v>0</v>
      </c>
      <c r="J526" s="34"/>
      <c r="K526" s="37">
        <v>0</v>
      </c>
      <c r="L526" s="43">
        <f t="shared" si="22"/>
        <v>10812</v>
      </c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</row>
    <row r="527" spans="1:24" s="33" customFormat="1" ht="24" customHeight="1" x14ac:dyDescent="0.25">
      <c r="A527" s="42">
        <v>522</v>
      </c>
      <c r="B527" s="35" t="s">
        <v>143</v>
      </c>
      <c r="C527" s="26" t="s">
        <v>163</v>
      </c>
      <c r="D527" s="18" t="s">
        <v>180</v>
      </c>
      <c r="E527" s="19" t="s">
        <v>181</v>
      </c>
      <c r="F527" s="38">
        <v>1676</v>
      </c>
      <c r="G527" s="34">
        <f>1676*12</f>
        <v>20112</v>
      </c>
      <c r="H527" s="37">
        <v>0</v>
      </c>
      <c r="I527" s="37">
        <v>0</v>
      </c>
      <c r="J527" s="34"/>
      <c r="K527" s="37">
        <v>0</v>
      </c>
      <c r="L527" s="43">
        <f t="shared" si="22"/>
        <v>20112</v>
      </c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</row>
    <row r="528" spans="1:24" s="33" customFormat="1" ht="24" customHeight="1" x14ac:dyDescent="0.25">
      <c r="A528" s="42">
        <v>523</v>
      </c>
      <c r="B528" s="35" t="s">
        <v>143</v>
      </c>
      <c r="C528" s="26" t="s">
        <v>163</v>
      </c>
      <c r="D528" s="18" t="s">
        <v>180</v>
      </c>
      <c r="E528" s="19" t="s">
        <v>181</v>
      </c>
      <c r="F528" s="38">
        <v>1676</v>
      </c>
      <c r="G528" s="34">
        <f t="shared" ref="G528:G529" si="24">1676*12</f>
        <v>20112</v>
      </c>
      <c r="H528" s="37">
        <v>139.66999999999999</v>
      </c>
      <c r="I528" s="37">
        <v>38.33</v>
      </c>
      <c r="J528" s="34"/>
      <c r="K528" s="37">
        <v>0</v>
      </c>
      <c r="L528" s="43">
        <f t="shared" si="22"/>
        <v>20290</v>
      </c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</row>
    <row r="529" spans="1:24" s="33" customFormat="1" ht="24" customHeight="1" x14ac:dyDescent="0.25">
      <c r="A529" s="42">
        <v>524</v>
      </c>
      <c r="B529" s="35" t="s">
        <v>143</v>
      </c>
      <c r="C529" s="26" t="s">
        <v>163</v>
      </c>
      <c r="D529" s="18" t="s">
        <v>180</v>
      </c>
      <c r="E529" s="19" t="s">
        <v>181</v>
      </c>
      <c r="F529" s="38">
        <v>1676</v>
      </c>
      <c r="G529" s="34">
        <f t="shared" si="24"/>
        <v>20112</v>
      </c>
      <c r="H529" s="37">
        <v>0</v>
      </c>
      <c r="I529" s="37">
        <v>0</v>
      </c>
      <c r="J529" s="34"/>
      <c r="K529" s="37">
        <v>0</v>
      </c>
      <c r="L529" s="43">
        <f t="shared" si="22"/>
        <v>20112</v>
      </c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</row>
    <row r="530" spans="1:24" s="33" customFormat="1" ht="24" customHeight="1" x14ac:dyDescent="0.25">
      <c r="A530" s="42">
        <v>525</v>
      </c>
      <c r="B530" s="35" t="s">
        <v>145</v>
      </c>
      <c r="C530" s="26" t="s">
        <v>163</v>
      </c>
      <c r="D530" s="18" t="s">
        <v>183</v>
      </c>
      <c r="E530" s="19" t="s">
        <v>184</v>
      </c>
      <c r="F530" s="37">
        <v>733</v>
      </c>
      <c r="G530" s="34">
        <f>733*12</f>
        <v>8796</v>
      </c>
      <c r="H530" s="37">
        <v>0</v>
      </c>
      <c r="I530" s="37">
        <v>0</v>
      </c>
      <c r="J530" s="34"/>
      <c r="K530" s="37">
        <v>0</v>
      </c>
      <c r="L530" s="43">
        <f t="shared" si="22"/>
        <v>8796</v>
      </c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</row>
    <row r="531" spans="1:24" s="33" customFormat="1" ht="24" customHeight="1" x14ac:dyDescent="0.25">
      <c r="A531" s="42">
        <v>526</v>
      </c>
      <c r="B531" s="35" t="s">
        <v>143</v>
      </c>
      <c r="C531" s="26" t="s">
        <v>163</v>
      </c>
      <c r="D531" s="18" t="s">
        <v>180</v>
      </c>
      <c r="E531" s="19" t="s">
        <v>181</v>
      </c>
      <c r="F531" s="38">
        <v>1676</v>
      </c>
      <c r="G531" s="34">
        <f>1676*12</f>
        <v>20112</v>
      </c>
      <c r="H531" s="37">
        <v>0</v>
      </c>
      <c r="I531" s="37">
        <v>0</v>
      </c>
      <c r="J531" s="34"/>
      <c r="K531" s="37">
        <v>0</v>
      </c>
      <c r="L531" s="43">
        <f t="shared" si="22"/>
        <v>20112</v>
      </c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</row>
    <row r="532" spans="1:24" s="33" customFormat="1" ht="24" customHeight="1" x14ac:dyDescent="0.25">
      <c r="A532" s="42">
        <v>527</v>
      </c>
      <c r="B532" s="35" t="s">
        <v>143</v>
      </c>
      <c r="C532" s="26" t="s">
        <v>163</v>
      </c>
      <c r="D532" s="18" t="s">
        <v>180</v>
      </c>
      <c r="E532" s="19" t="s">
        <v>181</v>
      </c>
      <c r="F532" s="38">
        <v>1676</v>
      </c>
      <c r="G532" s="34">
        <f>1676*12</f>
        <v>20112</v>
      </c>
      <c r="H532" s="37">
        <v>0</v>
      </c>
      <c r="I532" s="37">
        <v>0</v>
      </c>
      <c r="J532" s="34"/>
      <c r="K532" s="37">
        <v>0</v>
      </c>
      <c r="L532" s="43">
        <f t="shared" si="22"/>
        <v>20112</v>
      </c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</row>
    <row r="533" spans="1:24" s="33" customFormat="1" ht="24" customHeight="1" x14ac:dyDescent="0.25">
      <c r="A533" s="42">
        <v>528</v>
      </c>
      <c r="B533" s="35" t="s">
        <v>158</v>
      </c>
      <c r="C533" s="26" t="s">
        <v>163</v>
      </c>
      <c r="D533" s="21" t="s">
        <v>188</v>
      </c>
      <c r="E533" s="19" t="s">
        <v>182</v>
      </c>
      <c r="F533" s="38">
        <v>3000</v>
      </c>
      <c r="G533" s="34">
        <f>3000*12</f>
        <v>36000</v>
      </c>
      <c r="H533" s="37">
        <v>250</v>
      </c>
      <c r="I533" s="37">
        <v>38.33</v>
      </c>
      <c r="J533" s="34"/>
      <c r="K533" s="37">
        <v>0</v>
      </c>
      <c r="L533" s="43">
        <f t="shared" si="22"/>
        <v>36288.33</v>
      </c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</row>
    <row r="534" spans="1:24" s="33" customFormat="1" ht="24" customHeight="1" x14ac:dyDescent="0.25">
      <c r="A534" s="42">
        <v>529</v>
      </c>
      <c r="B534" s="35" t="s">
        <v>142</v>
      </c>
      <c r="C534" s="26" t="s">
        <v>163</v>
      </c>
      <c r="D534" s="20" t="s">
        <v>191</v>
      </c>
      <c r="E534" s="19" t="s">
        <v>192</v>
      </c>
      <c r="F534" s="37">
        <v>901</v>
      </c>
      <c r="G534" s="34">
        <f t="shared" si="23"/>
        <v>10812</v>
      </c>
      <c r="H534" s="37">
        <v>0</v>
      </c>
      <c r="I534" s="37">
        <v>0</v>
      </c>
      <c r="J534" s="34"/>
      <c r="K534" s="37">
        <v>0</v>
      </c>
      <c r="L534" s="43">
        <f t="shared" si="22"/>
        <v>10812</v>
      </c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</row>
    <row r="535" spans="1:24" s="33" customFormat="1" ht="24" customHeight="1" x14ac:dyDescent="0.25">
      <c r="A535" s="42">
        <v>530</v>
      </c>
      <c r="B535" s="35" t="s">
        <v>143</v>
      </c>
      <c r="C535" s="26" t="s">
        <v>163</v>
      </c>
      <c r="D535" s="18" t="s">
        <v>180</v>
      </c>
      <c r="E535" s="19" t="s">
        <v>181</v>
      </c>
      <c r="F535" s="38">
        <v>1676</v>
      </c>
      <c r="G535" s="34">
        <f>1676*12</f>
        <v>20112</v>
      </c>
      <c r="H535" s="37">
        <v>0</v>
      </c>
      <c r="I535" s="37">
        <v>0</v>
      </c>
      <c r="J535" s="34"/>
      <c r="K535" s="37">
        <v>0</v>
      </c>
      <c r="L535" s="43">
        <f t="shared" si="22"/>
        <v>20112</v>
      </c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</row>
    <row r="536" spans="1:24" s="33" customFormat="1" ht="24" customHeight="1" x14ac:dyDescent="0.25">
      <c r="A536" s="42">
        <v>531</v>
      </c>
      <c r="B536" s="35" t="s">
        <v>143</v>
      </c>
      <c r="C536" s="26" t="s">
        <v>163</v>
      </c>
      <c r="D536" s="18" t="s">
        <v>180</v>
      </c>
      <c r="E536" s="19" t="s">
        <v>181</v>
      </c>
      <c r="F536" s="38">
        <v>1676</v>
      </c>
      <c r="G536" s="34">
        <f>1676*12</f>
        <v>20112</v>
      </c>
      <c r="H536" s="37">
        <v>0</v>
      </c>
      <c r="I536" s="37">
        <v>0</v>
      </c>
      <c r="J536" s="34"/>
      <c r="K536" s="37">
        <v>0</v>
      </c>
      <c r="L536" s="43">
        <f t="shared" si="22"/>
        <v>20112</v>
      </c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</row>
    <row r="537" spans="1:24" s="33" customFormat="1" ht="24" customHeight="1" x14ac:dyDescent="0.25">
      <c r="A537" s="42">
        <v>532</v>
      </c>
      <c r="B537" s="35" t="s">
        <v>142</v>
      </c>
      <c r="C537" s="26" t="s">
        <v>163</v>
      </c>
      <c r="D537" s="20" t="s">
        <v>191</v>
      </c>
      <c r="E537" s="19" t="s">
        <v>192</v>
      </c>
      <c r="F537" s="37">
        <v>901</v>
      </c>
      <c r="G537" s="34">
        <f t="shared" si="23"/>
        <v>10812</v>
      </c>
      <c r="H537" s="37">
        <v>0</v>
      </c>
      <c r="I537" s="37">
        <v>0</v>
      </c>
      <c r="J537" s="34"/>
      <c r="K537" s="37">
        <v>0</v>
      </c>
      <c r="L537" s="43">
        <f t="shared" si="22"/>
        <v>10812</v>
      </c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</row>
    <row r="538" spans="1:24" s="33" customFormat="1" ht="24" customHeight="1" x14ac:dyDescent="0.25">
      <c r="A538" s="42">
        <v>533</v>
      </c>
      <c r="B538" s="35" t="s">
        <v>143</v>
      </c>
      <c r="C538" s="26" t="s">
        <v>163</v>
      </c>
      <c r="D538" s="18" t="s">
        <v>180</v>
      </c>
      <c r="E538" s="19" t="s">
        <v>181</v>
      </c>
      <c r="F538" s="38">
        <v>1676</v>
      </c>
      <c r="G538" s="34">
        <f>1676*12</f>
        <v>20112</v>
      </c>
      <c r="H538" s="37">
        <v>139.66999999999999</v>
      </c>
      <c r="I538" s="37">
        <v>38.33</v>
      </c>
      <c r="J538" s="34"/>
      <c r="K538" s="37">
        <v>0</v>
      </c>
      <c r="L538" s="43">
        <f t="shared" si="22"/>
        <v>20290</v>
      </c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</row>
    <row r="539" spans="1:24" s="33" customFormat="1" ht="24" customHeight="1" x14ac:dyDescent="0.25">
      <c r="A539" s="42">
        <v>534</v>
      </c>
      <c r="B539" s="35" t="s">
        <v>145</v>
      </c>
      <c r="C539" s="26" t="s">
        <v>163</v>
      </c>
      <c r="D539" s="18" t="s">
        <v>183</v>
      </c>
      <c r="E539" s="19" t="s">
        <v>184</v>
      </c>
      <c r="F539" s="37">
        <v>733</v>
      </c>
      <c r="G539" s="34">
        <f>733*12</f>
        <v>8796</v>
      </c>
      <c r="H539" s="37">
        <v>0</v>
      </c>
      <c r="I539" s="37">
        <v>0</v>
      </c>
      <c r="J539" s="34"/>
      <c r="K539" s="37">
        <v>0</v>
      </c>
      <c r="L539" s="43">
        <f t="shared" si="22"/>
        <v>8796</v>
      </c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</row>
    <row r="540" spans="1:24" s="33" customFormat="1" ht="24" customHeight="1" x14ac:dyDescent="0.25">
      <c r="A540" s="42">
        <v>535</v>
      </c>
      <c r="B540" s="35" t="s">
        <v>162</v>
      </c>
      <c r="C540" s="26" t="s">
        <v>163</v>
      </c>
      <c r="D540" s="21" t="s">
        <v>188</v>
      </c>
      <c r="E540" s="19" t="s">
        <v>182</v>
      </c>
      <c r="F540" s="38">
        <v>4007.2</v>
      </c>
      <c r="G540" s="34">
        <f>4007.2*12</f>
        <v>48086.399999999994</v>
      </c>
      <c r="H540" s="37">
        <v>0</v>
      </c>
      <c r="I540" s="37">
        <v>0</v>
      </c>
      <c r="J540" s="34"/>
      <c r="K540" s="37">
        <v>0</v>
      </c>
      <c r="L540" s="43">
        <f t="shared" si="22"/>
        <v>48086.399999999994</v>
      </c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</row>
    <row r="541" spans="1:24" s="33" customFormat="1" ht="24" customHeight="1" x14ac:dyDescent="0.25">
      <c r="A541" s="42">
        <v>536</v>
      </c>
      <c r="B541" s="35" t="s">
        <v>143</v>
      </c>
      <c r="C541" s="26" t="s">
        <v>163</v>
      </c>
      <c r="D541" s="18" t="s">
        <v>180</v>
      </c>
      <c r="E541" s="19" t="s">
        <v>181</v>
      </c>
      <c r="F541" s="38">
        <v>1676</v>
      </c>
      <c r="G541" s="34">
        <f>1676*12</f>
        <v>20112</v>
      </c>
      <c r="H541" s="37">
        <v>0</v>
      </c>
      <c r="I541" s="37">
        <v>0</v>
      </c>
      <c r="J541" s="34"/>
      <c r="K541" s="37">
        <v>0</v>
      </c>
      <c r="L541" s="43">
        <f t="shared" si="22"/>
        <v>20112</v>
      </c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</row>
    <row r="542" spans="1:24" s="33" customFormat="1" ht="24" customHeight="1" x14ac:dyDescent="0.25">
      <c r="A542" s="42">
        <v>537</v>
      </c>
      <c r="B542" s="35" t="s">
        <v>149</v>
      </c>
      <c r="C542" s="26" t="s">
        <v>163</v>
      </c>
      <c r="D542" s="20" t="s">
        <v>189</v>
      </c>
      <c r="E542" s="19" t="s">
        <v>190</v>
      </c>
      <c r="F542" s="38">
        <v>1086</v>
      </c>
      <c r="G542" s="34">
        <f>1086*12</f>
        <v>13032</v>
      </c>
      <c r="H542" s="37">
        <v>0</v>
      </c>
      <c r="I542" s="37">
        <v>0</v>
      </c>
      <c r="J542" s="34"/>
      <c r="K542" s="37">
        <v>0</v>
      </c>
      <c r="L542" s="43">
        <f t="shared" si="22"/>
        <v>13032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</row>
    <row r="543" spans="1:24" s="33" customFormat="1" ht="24" customHeight="1" x14ac:dyDescent="0.25">
      <c r="A543" s="42">
        <v>538</v>
      </c>
      <c r="B543" s="35" t="s">
        <v>142</v>
      </c>
      <c r="C543" s="26" t="s">
        <v>163</v>
      </c>
      <c r="D543" s="20" t="s">
        <v>191</v>
      </c>
      <c r="E543" s="19" t="s">
        <v>192</v>
      </c>
      <c r="F543" s="37">
        <v>901</v>
      </c>
      <c r="G543" s="34">
        <f t="shared" si="23"/>
        <v>10812</v>
      </c>
      <c r="H543" s="37">
        <v>0</v>
      </c>
      <c r="I543" s="37">
        <v>0</v>
      </c>
      <c r="J543" s="34"/>
      <c r="K543" s="37">
        <v>0</v>
      </c>
      <c r="L543" s="43">
        <f t="shared" si="22"/>
        <v>10812</v>
      </c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</row>
    <row r="544" spans="1:24" s="33" customFormat="1" ht="24" customHeight="1" x14ac:dyDescent="0.25">
      <c r="A544" s="42">
        <v>539</v>
      </c>
      <c r="B544" s="35" t="s">
        <v>155</v>
      </c>
      <c r="C544" s="26" t="s">
        <v>163</v>
      </c>
      <c r="D544" s="21" t="s">
        <v>185</v>
      </c>
      <c r="E544" s="19" t="s">
        <v>199</v>
      </c>
      <c r="F544" s="37">
        <v>986</v>
      </c>
      <c r="G544" s="34">
        <f>986*12</f>
        <v>11832</v>
      </c>
      <c r="H544" s="37">
        <v>0</v>
      </c>
      <c r="I544" s="37">
        <v>0</v>
      </c>
      <c r="J544" s="34"/>
      <c r="K544" s="37">
        <v>0</v>
      </c>
      <c r="L544" s="43">
        <f t="shared" si="22"/>
        <v>11832</v>
      </c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</row>
    <row r="545" spans="1:24" s="33" customFormat="1" ht="24" customHeight="1" x14ac:dyDescent="0.25">
      <c r="A545" s="42">
        <v>540</v>
      </c>
      <c r="B545" s="35" t="s">
        <v>152</v>
      </c>
      <c r="C545" s="26" t="s">
        <v>163</v>
      </c>
      <c r="D545" s="18" t="s">
        <v>180</v>
      </c>
      <c r="E545" s="19" t="s">
        <v>195</v>
      </c>
      <c r="F545" s="38">
        <v>1212</v>
      </c>
      <c r="G545" s="34">
        <f>1212*12</f>
        <v>14544</v>
      </c>
      <c r="H545" s="37">
        <v>0</v>
      </c>
      <c r="I545" s="37">
        <v>0</v>
      </c>
      <c r="J545" s="34"/>
      <c r="K545" s="37">
        <v>0</v>
      </c>
      <c r="L545" s="43">
        <f t="shared" si="22"/>
        <v>14544</v>
      </c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</row>
    <row r="546" spans="1:24" s="33" customFormat="1" ht="24" customHeight="1" x14ac:dyDescent="0.25">
      <c r="A546" s="42">
        <v>541</v>
      </c>
      <c r="B546" s="35" t="s">
        <v>142</v>
      </c>
      <c r="C546" s="26" t="s">
        <v>163</v>
      </c>
      <c r="D546" s="20" t="s">
        <v>191</v>
      </c>
      <c r="E546" s="19" t="s">
        <v>192</v>
      </c>
      <c r="F546" s="37">
        <v>901</v>
      </c>
      <c r="G546" s="34">
        <f t="shared" si="23"/>
        <v>10812</v>
      </c>
      <c r="H546" s="37">
        <v>0</v>
      </c>
      <c r="I546" s="37">
        <v>0</v>
      </c>
      <c r="J546" s="34"/>
      <c r="K546" s="37">
        <v>0</v>
      </c>
      <c r="L546" s="43">
        <f t="shared" si="22"/>
        <v>10812</v>
      </c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</row>
    <row r="547" spans="1:24" s="33" customFormat="1" ht="24" customHeight="1" x14ac:dyDescent="0.25">
      <c r="A547" s="42">
        <v>542</v>
      </c>
      <c r="B547" s="35" t="s">
        <v>149</v>
      </c>
      <c r="C547" s="26" t="s">
        <v>163</v>
      </c>
      <c r="D547" s="20" t="s">
        <v>189</v>
      </c>
      <c r="E547" s="19" t="s">
        <v>190</v>
      </c>
      <c r="F547" s="38">
        <v>1086</v>
      </c>
      <c r="G547" s="34">
        <f>1086*12</f>
        <v>13032</v>
      </c>
      <c r="H547" s="37">
        <v>0</v>
      </c>
      <c r="I547" s="37">
        <v>0</v>
      </c>
      <c r="J547" s="34"/>
      <c r="K547" s="37">
        <v>0</v>
      </c>
      <c r="L547" s="43">
        <f t="shared" si="22"/>
        <v>13032</v>
      </c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</row>
    <row r="548" spans="1:24" s="33" customFormat="1" ht="24" customHeight="1" x14ac:dyDescent="0.25">
      <c r="A548" s="42">
        <v>543</v>
      </c>
      <c r="B548" s="35" t="s">
        <v>153</v>
      </c>
      <c r="C548" s="26" t="s">
        <v>163</v>
      </c>
      <c r="D548" s="21" t="s">
        <v>188</v>
      </c>
      <c r="E548" s="19" t="s">
        <v>182</v>
      </c>
      <c r="F548" s="38">
        <v>3500</v>
      </c>
      <c r="G548" s="34">
        <f>3500*12</f>
        <v>42000</v>
      </c>
      <c r="H548" s="37">
        <v>0</v>
      </c>
      <c r="I548" s="37">
        <v>0</v>
      </c>
      <c r="J548" s="34"/>
      <c r="K548" s="37">
        <v>0</v>
      </c>
      <c r="L548" s="43">
        <f t="shared" si="22"/>
        <v>42000</v>
      </c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</row>
    <row r="549" spans="1:24" ht="24" customHeight="1" x14ac:dyDescent="0.25">
      <c r="A549" s="68" t="s">
        <v>164</v>
      </c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70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s="33" customFormat="1" ht="24" customHeight="1" x14ac:dyDescent="0.25">
      <c r="A550" s="42">
        <v>544</v>
      </c>
      <c r="B550" s="35" t="s">
        <v>142</v>
      </c>
      <c r="C550" s="26" t="s">
        <v>163</v>
      </c>
      <c r="D550" s="21" t="s">
        <v>202</v>
      </c>
      <c r="E550" s="34">
        <v>6</v>
      </c>
      <c r="F550" s="37">
        <v>901</v>
      </c>
      <c r="G550" s="34">
        <f t="shared" si="23"/>
        <v>10812</v>
      </c>
      <c r="H550" s="37">
        <v>0</v>
      </c>
      <c r="I550" s="37">
        <v>0</v>
      </c>
      <c r="J550" s="37">
        <v>0</v>
      </c>
      <c r="K550" s="37">
        <v>0</v>
      </c>
      <c r="L550" s="43">
        <f t="shared" si="22"/>
        <v>10812</v>
      </c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</row>
    <row r="551" spans="1:24" s="33" customFormat="1" ht="24" customHeight="1" x14ac:dyDescent="0.25">
      <c r="A551" s="42">
        <v>545</v>
      </c>
      <c r="B551" s="35" t="s">
        <v>142</v>
      </c>
      <c r="C551" s="26" t="s">
        <v>163</v>
      </c>
      <c r="D551" s="21" t="s">
        <v>202</v>
      </c>
      <c r="E551" s="34">
        <v>6</v>
      </c>
      <c r="F551" s="37">
        <v>901</v>
      </c>
      <c r="G551" s="34">
        <f t="shared" si="23"/>
        <v>10812</v>
      </c>
      <c r="H551" s="37">
        <v>0</v>
      </c>
      <c r="I551" s="37">
        <v>0</v>
      </c>
      <c r="J551" s="37">
        <v>0</v>
      </c>
      <c r="K551" s="37">
        <v>0</v>
      </c>
      <c r="L551" s="43">
        <f t="shared" si="22"/>
        <v>10812</v>
      </c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</row>
    <row r="552" spans="1:24" s="33" customFormat="1" ht="24" customHeight="1" x14ac:dyDescent="0.25">
      <c r="A552" s="42">
        <v>546</v>
      </c>
      <c r="B552" s="35" t="s">
        <v>143</v>
      </c>
      <c r="C552" s="26" t="s">
        <v>163</v>
      </c>
      <c r="D552" s="21" t="s">
        <v>202</v>
      </c>
      <c r="E552" s="34">
        <v>11</v>
      </c>
      <c r="F552" s="38">
        <v>1676</v>
      </c>
      <c r="G552" s="34">
        <f>1676*12</f>
        <v>20112</v>
      </c>
      <c r="H552" s="37">
        <v>0</v>
      </c>
      <c r="I552" s="37">
        <v>0</v>
      </c>
      <c r="J552" s="37">
        <v>0</v>
      </c>
      <c r="K552" s="37">
        <v>0</v>
      </c>
      <c r="L552" s="43">
        <f t="shared" si="22"/>
        <v>20112</v>
      </c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</row>
    <row r="553" spans="1:24" s="33" customFormat="1" ht="24" customHeight="1" x14ac:dyDescent="0.25">
      <c r="A553" s="42">
        <v>547</v>
      </c>
      <c r="B553" s="35" t="s">
        <v>143</v>
      </c>
      <c r="C553" s="26" t="s">
        <v>163</v>
      </c>
      <c r="D553" s="21" t="s">
        <v>202</v>
      </c>
      <c r="E553" s="34">
        <v>11</v>
      </c>
      <c r="F553" s="38">
        <v>1676</v>
      </c>
      <c r="G553" s="34">
        <f>1676*12</f>
        <v>20112</v>
      </c>
      <c r="H553" s="37">
        <v>139.66999999999999</v>
      </c>
      <c r="I553" s="37">
        <v>38.33</v>
      </c>
      <c r="J553" s="37">
        <v>0</v>
      </c>
      <c r="K553" s="37">
        <v>0</v>
      </c>
      <c r="L553" s="43">
        <f t="shared" si="22"/>
        <v>20290</v>
      </c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</row>
    <row r="554" spans="1:24" s="33" customFormat="1" ht="24" customHeight="1" x14ac:dyDescent="0.25">
      <c r="A554" s="42">
        <v>548</v>
      </c>
      <c r="B554" s="35" t="s">
        <v>155</v>
      </c>
      <c r="C554" s="26" t="s">
        <v>163</v>
      </c>
      <c r="D554" s="21" t="s">
        <v>202</v>
      </c>
      <c r="E554" s="34">
        <v>7</v>
      </c>
      <c r="F554" s="37">
        <v>986</v>
      </c>
      <c r="G554" s="34">
        <f>986*12</f>
        <v>11832</v>
      </c>
      <c r="H554" s="37">
        <v>0</v>
      </c>
      <c r="I554" s="37">
        <v>0</v>
      </c>
      <c r="J554" s="37">
        <v>0</v>
      </c>
      <c r="K554" s="37">
        <v>0</v>
      </c>
      <c r="L554" s="43">
        <f t="shared" si="22"/>
        <v>11832</v>
      </c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</row>
    <row r="555" spans="1:24" s="33" customFormat="1" ht="24" customHeight="1" x14ac:dyDescent="0.25">
      <c r="A555" s="42">
        <v>549</v>
      </c>
      <c r="B555" s="35" t="s">
        <v>152</v>
      </c>
      <c r="C555" s="26" t="s">
        <v>163</v>
      </c>
      <c r="D555" s="21" t="s">
        <v>202</v>
      </c>
      <c r="E555" s="34">
        <v>9</v>
      </c>
      <c r="F555" s="37">
        <v>606</v>
      </c>
      <c r="G555" s="34">
        <f>606*12</f>
        <v>7272</v>
      </c>
      <c r="H555" s="37">
        <v>50.5</v>
      </c>
      <c r="I555" s="37">
        <v>19.170000000000002</v>
      </c>
      <c r="J555" s="37">
        <v>0</v>
      </c>
      <c r="K555" s="37">
        <v>0</v>
      </c>
      <c r="L555" s="43">
        <f t="shared" si="22"/>
        <v>7341.67</v>
      </c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</row>
    <row r="556" spans="1:24" s="33" customFormat="1" ht="24" customHeight="1" x14ac:dyDescent="0.25">
      <c r="A556" s="42">
        <v>550</v>
      </c>
      <c r="B556" s="35" t="s">
        <v>149</v>
      </c>
      <c r="C556" s="26" t="s">
        <v>163</v>
      </c>
      <c r="D556" s="21" t="s">
        <v>202</v>
      </c>
      <c r="E556" s="34">
        <v>8</v>
      </c>
      <c r="F556" s="38">
        <v>1086</v>
      </c>
      <c r="G556" s="34">
        <f>1086*12</f>
        <v>13032</v>
      </c>
      <c r="H556" s="37">
        <v>0</v>
      </c>
      <c r="I556" s="37">
        <v>0</v>
      </c>
      <c r="J556" s="37">
        <v>0</v>
      </c>
      <c r="K556" s="37">
        <v>0</v>
      </c>
      <c r="L556" s="43">
        <f t="shared" si="22"/>
        <v>13032</v>
      </c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</row>
    <row r="557" spans="1:24" s="33" customFormat="1" ht="24" customHeight="1" x14ac:dyDescent="0.25">
      <c r="A557" s="42">
        <v>551</v>
      </c>
      <c r="B557" s="35" t="s">
        <v>142</v>
      </c>
      <c r="C557" s="26" t="s">
        <v>163</v>
      </c>
      <c r="D557" s="21" t="s">
        <v>202</v>
      </c>
      <c r="E557" s="34">
        <v>6</v>
      </c>
      <c r="F557" s="37">
        <v>901</v>
      </c>
      <c r="G557" s="34">
        <f t="shared" si="23"/>
        <v>10812</v>
      </c>
      <c r="H557" s="37">
        <v>0</v>
      </c>
      <c r="I557" s="37">
        <v>0</v>
      </c>
      <c r="J557" s="37">
        <v>0</v>
      </c>
      <c r="K557" s="37">
        <v>0</v>
      </c>
      <c r="L557" s="43">
        <f t="shared" si="22"/>
        <v>10812</v>
      </c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</row>
    <row r="558" spans="1:24" s="33" customFormat="1" ht="24" customHeight="1" x14ac:dyDescent="0.25">
      <c r="A558" s="42">
        <v>552</v>
      </c>
      <c r="B558" s="35" t="s">
        <v>143</v>
      </c>
      <c r="C558" s="26" t="s">
        <v>163</v>
      </c>
      <c r="D558" s="21" t="s">
        <v>202</v>
      </c>
      <c r="E558" s="34">
        <v>11</v>
      </c>
      <c r="F558" s="38">
        <v>1676</v>
      </c>
      <c r="G558" s="34">
        <f>1676*12</f>
        <v>20112</v>
      </c>
      <c r="H558" s="37">
        <v>0</v>
      </c>
      <c r="I558" s="37">
        <v>0</v>
      </c>
      <c r="J558" s="37">
        <v>0</v>
      </c>
      <c r="K558" s="38">
        <v>1324</v>
      </c>
      <c r="L558" s="43">
        <f t="shared" si="22"/>
        <v>21436</v>
      </c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</row>
    <row r="559" spans="1:24" s="33" customFormat="1" ht="24" customHeight="1" x14ac:dyDescent="0.25">
      <c r="A559" s="42">
        <v>553</v>
      </c>
      <c r="B559" s="35" t="s">
        <v>142</v>
      </c>
      <c r="C559" s="26" t="s">
        <v>163</v>
      </c>
      <c r="D559" s="21" t="s">
        <v>202</v>
      </c>
      <c r="E559" s="34">
        <v>6</v>
      </c>
      <c r="F559" s="37">
        <v>901</v>
      </c>
      <c r="G559" s="34">
        <f t="shared" si="23"/>
        <v>10812</v>
      </c>
      <c r="H559" s="37">
        <v>0</v>
      </c>
      <c r="I559" s="37">
        <v>0</v>
      </c>
      <c r="J559" s="37">
        <v>0</v>
      </c>
      <c r="K559" s="37">
        <v>0</v>
      </c>
      <c r="L559" s="43">
        <f t="shared" si="22"/>
        <v>10812</v>
      </c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</row>
    <row r="560" spans="1:24" s="33" customFormat="1" ht="24" customHeight="1" x14ac:dyDescent="0.25">
      <c r="A560" s="42">
        <v>554</v>
      </c>
      <c r="B560" s="35" t="s">
        <v>142</v>
      </c>
      <c r="C560" s="26" t="s">
        <v>163</v>
      </c>
      <c r="D560" s="21" t="s">
        <v>202</v>
      </c>
      <c r="E560" s="34">
        <v>6</v>
      </c>
      <c r="F560" s="37">
        <v>901</v>
      </c>
      <c r="G560" s="34">
        <f t="shared" si="23"/>
        <v>10812</v>
      </c>
      <c r="H560" s="37">
        <v>0</v>
      </c>
      <c r="I560" s="37">
        <v>0</v>
      </c>
      <c r="J560" s="37">
        <v>0</v>
      </c>
      <c r="K560" s="37">
        <v>0</v>
      </c>
      <c r="L560" s="43">
        <f t="shared" si="22"/>
        <v>10812</v>
      </c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</row>
    <row r="561" spans="1:24" s="33" customFormat="1" ht="24" customHeight="1" x14ac:dyDescent="0.25">
      <c r="A561" s="42">
        <v>555</v>
      </c>
      <c r="B561" s="35" t="s">
        <v>149</v>
      </c>
      <c r="C561" s="26" t="s">
        <v>163</v>
      </c>
      <c r="D561" s="21" t="s">
        <v>202</v>
      </c>
      <c r="E561" s="34">
        <v>8</v>
      </c>
      <c r="F561" s="38">
        <v>1086</v>
      </c>
      <c r="G561" s="34">
        <f>1086*12</f>
        <v>13032</v>
      </c>
      <c r="H561" s="37">
        <v>0</v>
      </c>
      <c r="I561" s="37">
        <v>0</v>
      </c>
      <c r="J561" s="37">
        <v>0</v>
      </c>
      <c r="K561" s="37">
        <v>0</v>
      </c>
      <c r="L561" s="43">
        <f t="shared" si="22"/>
        <v>13032</v>
      </c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</row>
    <row r="562" spans="1:24" s="33" customFormat="1" ht="24" customHeight="1" x14ac:dyDescent="0.25">
      <c r="A562" s="42">
        <v>556</v>
      </c>
      <c r="B562" s="35" t="s">
        <v>155</v>
      </c>
      <c r="C562" s="26" t="s">
        <v>163</v>
      </c>
      <c r="D562" s="21" t="s">
        <v>202</v>
      </c>
      <c r="E562" s="34">
        <v>7</v>
      </c>
      <c r="F562" s="37">
        <v>986</v>
      </c>
      <c r="G562" s="34">
        <f>986*12</f>
        <v>11832</v>
      </c>
      <c r="H562" s="37">
        <v>0</v>
      </c>
      <c r="I562" s="37">
        <v>0</v>
      </c>
      <c r="J562" s="37">
        <v>0</v>
      </c>
      <c r="K562" s="37">
        <v>0</v>
      </c>
      <c r="L562" s="43">
        <f t="shared" si="22"/>
        <v>11832</v>
      </c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</row>
    <row r="563" spans="1:24" s="33" customFormat="1" ht="24" customHeight="1" x14ac:dyDescent="0.25">
      <c r="A563" s="42">
        <v>557</v>
      </c>
      <c r="B563" s="35" t="s">
        <v>142</v>
      </c>
      <c r="C563" s="26" t="s">
        <v>163</v>
      </c>
      <c r="D563" s="21" t="s">
        <v>202</v>
      </c>
      <c r="E563" s="34">
        <v>6</v>
      </c>
      <c r="F563" s="37">
        <v>901</v>
      </c>
      <c r="G563" s="34">
        <f t="shared" si="23"/>
        <v>10812</v>
      </c>
      <c r="H563" s="37">
        <v>0</v>
      </c>
      <c r="I563" s="37">
        <v>0</v>
      </c>
      <c r="J563" s="37">
        <v>0</v>
      </c>
      <c r="K563" s="37">
        <v>0</v>
      </c>
      <c r="L563" s="43">
        <f t="shared" si="22"/>
        <v>10812</v>
      </c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</row>
    <row r="564" spans="1:24" s="33" customFormat="1" ht="24" customHeight="1" x14ac:dyDescent="0.25">
      <c r="A564" s="42">
        <v>558</v>
      </c>
      <c r="B564" s="35" t="s">
        <v>152</v>
      </c>
      <c r="C564" s="26" t="s">
        <v>163</v>
      </c>
      <c r="D564" s="21" t="s">
        <v>202</v>
      </c>
      <c r="E564" s="34">
        <v>9</v>
      </c>
      <c r="F564" s="38">
        <v>1212</v>
      </c>
      <c r="G564" s="34">
        <f>1212*12</f>
        <v>14544</v>
      </c>
      <c r="H564" s="37">
        <v>0</v>
      </c>
      <c r="I564" s="37">
        <v>0</v>
      </c>
      <c r="J564" s="37">
        <v>0</v>
      </c>
      <c r="K564" s="37">
        <v>0</v>
      </c>
      <c r="L564" s="43">
        <f t="shared" si="22"/>
        <v>14544</v>
      </c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</row>
    <row r="565" spans="1:24" s="33" customFormat="1" ht="24" customHeight="1" x14ac:dyDescent="0.25">
      <c r="A565" s="42">
        <v>559</v>
      </c>
      <c r="B565" s="35" t="s">
        <v>149</v>
      </c>
      <c r="C565" s="26" t="s">
        <v>163</v>
      </c>
      <c r="D565" s="21" t="s">
        <v>202</v>
      </c>
      <c r="E565" s="34">
        <v>8</v>
      </c>
      <c r="F565" s="38">
        <v>1086</v>
      </c>
      <c r="G565" s="34">
        <f>1086*12</f>
        <v>13032</v>
      </c>
      <c r="H565" s="37">
        <v>0</v>
      </c>
      <c r="I565" s="37">
        <v>0</v>
      </c>
      <c r="J565" s="37">
        <v>0</v>
      </c>
      <c r="K565" s="37">
        <v>0</v>
      </c>
      <c r="L565" s="43">
        <f t="shared" si="22"/>
        <v>13032</v>
      </c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</row>
    <row r="566" spans="1:24" s="33" customFormat="1" ht="24" customHeight="1" x14ac:dyDescent="0.25">
      <c r="A566" s="42">
        <v>560</v>
      </c>
      <c r="B566" s="35" t="s">
        <v>142</v>
      </c>
      <c r="C566" s="26" t="s">
        <v>163</v>
      </c>
      <c r="D566" s="21" t="s">
        <v>202</v>
      </c>
      <c r="E566" s="34">
        <v>6</v>
      </c>
      <c r="F566" s="37">
        <v>901</v>
      </c>
      <c r="G566" s="34">
        <f t="shared" si="23"/>
        <v>10812</v>
      </c>
      <c r="H566" s="37">
        <v>0</v>
      </c>
      <c r="I566" s="37">
        <v>0</v>
      </c>
      <c r="J566" s="37">
        <v>0</v>
      </c>
      <c r="K566" s="37">
        <v>0</v>
      </c>
      <c r="L566" s="43">
        <f t="shared" si="22"/>
        <v>10812</v>
      </c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</row>
    <row r="567" spans="1:24" s="33" customFormat="1" ht="24" customHeight="1" x14ac:dyDescent="0.25">
      <c r="A567" s="42">
        <v>561</v>
      </c>
      <c r="B567" s="35" t="s">
        <v>154</v>
      </c>
      <c r="C567" s="26" t="s">
        <v>163</v>
      </c>
      <c r="D567" s="21" t="s">
        <v>202</v>
      </c>
      <c r="E567" s="34">
        <v>3</v>
      </c>
      <c r="F567" s="37">
        <v>675</v>
      </c>
      <c r="G567" s="34">
        <f>675*12</f>
        <v>8100</v>
      </c>
      <c r="H567" s="37">
        <v>0</v>
      </c>
      <c r="I567" s="37">
        <v>0</v>
      </c>
      <c r="J567" s="37">
        <v>0</v>
      </c>
      <c r="K567" s="37">
        <v>0</v>
      </c>
      <c r="L567" s="43">
        <f t="shared" si="22"/>
        <v>8100</v>
      </c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</row>
    <row r="568" spans="1:24" s="33" customFormat="1" ht="24" customHeight="1" x14ac:dyDescent="0.25">
      <c r="A568" s="42">
        <v>562</v>
      </c>
      <c r="B568" s="35" t="s">
        <v>154</v>
      </c>
      <c r="C568" s="26" t="s">
        <v>163</v>
      </c>
      <c r="D568" s="21" t="s">
        <v>202</v>
      </c>
      <c r="E568" s="34">
        <v>3</v>
      </c>
      <c r="F568" s="37">
        <v>675</v>
      </c>
      <c r="G568" s="34">
        <f>675*12</f>
        <v>8100</v>
      </c>
      <c r="H568" s="37">
        <v>0</v>
      </c>
      <c r="I568" s="37">
        <v>0</v>
      </c>
      <c r="J568" s="37">
        <v>0</v>
      </c>
      <c r="K568" s="37">
        <v>0</v>
      </c>
      <c r="L568" s="43">
        <f t="shared" si="22"/>
        <v>8100</v>
      </c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</row>
    <row r="569" spans="1:24" s="33" customFormat="1" ht="24" customHeight="1" x14ac:dyDescent="0.25">
      <c r="A569" s="42">
        <v>563</v>
      </c>
      <c r="B569" s="35" t="s">
        <v>149</v>
      </c>
      <c r="C569" s="26" t="s">
        <v>163</v>
      </c>
      <c r="D569" s="21" t="s">
        <v>202</v>
      </c>
      <c r="E569" s="34">
        <v>8</v>
      </c>
      <c r="F569" s="38">
        <v>1086</v>
      </c>
      <c r="G569" s="34">
        <f>1086*12</f>
        <v>13032</v>
      </c>
      <c r="H569" s="37">
        <v>0</v>
      </c>
      <c r="I569" s="37">
        <v>0</v>
      </c>
      <c r="J569" s="37">
        <v>0</v>
      </c>
      <c r="K569" s="37">
        <v>0</v>
      </c>
      <c r="L569" s="43">
        <f t="shared" si="22"/>
        <v>13032</v>
      </c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</row>
    <row r="570" spans="1:24" s="33" customFormat="1" ht="24" customHeight="1" x14ac:dyDescent="0.25">
      <c r="A570" s="42">
        <v>564</v>
      </c>
      <c r="B570" s="35" t="s">
        <v>149</v>
      </c>
      <c r="C570" s="26" t="s">
        <v>163</v>
      </c>
      <c r="D570" s="21" t="s">
        <v>202</v>
      </c>
      <c r="E570" s="34">
        <v>8</v>
      </c>
      <c r="F570" s="38">
        <v>1086</v>
      </c>
      <c r="G570" s="34">
        <f>1086*12</f>
        <v>13032</v>
      </c>
      <c r="H570" s="37">
        <v>0</v>
      </c>
      <c r="I570" s="37">
        <v>0</v>
      </c>
      <c r="J570" s="37">
        <v>0</v>
      </c>
      <c r="K570" s="37">
        <v>0</v>
      </c>
      <c r="L570" s="43">
        <f t="shared" si="22"/>
        <v>13032</v>
      </c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</row>
    <row r="571" spans="1:24" s="33" customFormat="1" ht="24" customHeight="1" x14ac:dyDescent="0.25">
      <c r="A571" s="42">
        <v>565</v>
      </c>
      <c r="B571" s="35" t="s">
        <v>152</v>
      </c>
      <c r="C571" s="26" t="s">
        <v>163</v>
      </c>
      <c r="D571" s="21" t="s">
        <v>202</v>
      </c>
      <c r="E571" s="34">
        <v>9</v>
      </c>
      <c r="F571" s="38">
        <v>1212</v>
      </c>
      <c r="G571" s="34">
        <f>1212*12</f>
        <v>14544</v>
      </c>
      <c r="H571" s="37">
        <v>0</v>
      </c>
      <c r="I571" s="37">
        <v>0</v>
      </c>
      <c r="J571" s="37">
        <v>0</v>
      </c>
      <c r="K571" s="37">
        <v>0</v>
      </c>
      <c r="L571" s="43">
        <f t="shared" si="22"/>
        <v>14544</v>
      </c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</row>
    <row r="572" spans="1:24" s="33" customFormat="1" ht="24" customHeight="1" x14ac:dyDescent="0.25">
      <c r="A572" s="42">
        <v>566</v>
      </c>
      <c r="B572" s="35" t="s">
        <v>151</v>
      </c>
      <c r="C572" s="26" t="s">
        <v>163</v>
      </c>
      <c r="D572" s="21" t="s">
        <v>202</v>
      </c>
      <c r="E572" s="34">
        <v>5</v>
      </c>
      <c r="F572" s="37">
        <v>817</v>
      </c>
      <c r="G572" s="34">
        <f>817*12</f>
        <v>9804</v>
      </c>
      <c r="H572" s="37">
        <v>0</v>
      </c>
      <c r="I572" s="37">
        <v>0</v>
      </c>
      <c r="J572" s="37">
        <v>0</v>
      </c>
      <c r="K572" s="37">
        <v>0</v>
      </c>
      <c r="L572" s="43">
        <f t="shared" si="22"/>
        <v>9804</v>
      </c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</row>
    <row r="573" spans="1:24" s="33" customFormat="1" ht="24" customHeight="1" x14ac:dyDescent="0.25">
      <c r="A573" s="42">
        <v>567</v>
      </c>
      <c r="B573" s="35" t="s">
        <v>165</v>
      </c>
      <c r="C573" s="26" t="s">
        <v>163</v>
      </c>
      <c r="D573" s="21" t="s">
        <v>202</v>
      </c>
      <c r="E573" s="34">
        <v>1</v>
      </c>
      <c r="F573" s="37">
        <v>585</v>
      </c>
      <c r="G573" s="34">
        <f>585*12</f>
        <v>7020</v>
      </c>
      <c r="H573" s="37">
        <v>48.75</v>
      </c>
      <c r="I573" s="37">
        <v>38.33</v>
      </c>
      <c r="J573" s="37">
        <v>0</v>
      </c>
      <c r="K573" s="37">
        <v>0</v>
      </c>
      <c r="L573" s="43">
        <f t="shared" si="22"/>
        <v>7107.08</v>
      </c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</row>
    <row r="574" spans="1:24" s="33" customFormat="1" ht="24" customHeight="1" x14ac:dyDescent="0.25">
      <c r="A574" s="42">
        <v>568</v>
      </c>
      <c r="B574" s="35" t="s">
        <v>149</v>
      </c>
      <c r="C574" s="26" t="s">
        <v>163</v>
      </c>
      <c r="D574" s="21" t="s">
        <v>202</v>
      </c>
      <c r="E574" s="34">
        <v>8</v>
      </c>
      <c r="F574" s="38">
        <v>1086</v>
      </c>
      <c r="G574" s="34">
        <f>1086*12</f>
        <v>13032</v>
      </c>
      <c r="H574" s="37">
        <v>0</v>
      </c>
      <c r="I574" s="37">
        <v>0</v>
      </c>
      <c r="J574" s="37">
        <v>0</v>
      </c>
      <c r="K574" s="37">
        <v>0</v>
      </c>
      <c r="L574" s="43">
        <f t="shared" si="22"/>
        <v>13032</v>
      </c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</row>
    <row r="575" spans="1:24" s="33" customFormat="1" ht="24" customHeight="1" x14ac:dyDescent="0.25">
      <c r="A575" s="42">
        <v>569</v>
      </c>
      <c r="B575" s="35" t="s">
        <v>149</v>
      </c>
      <c r="C575" s="26" t="s">
        <v>163</v>
      </c>
      <c r="D575" s="21" t="s">
        <v>202</v>
      </c>
      <c r="E575" s="34">
        <v>8</v>
      </c>
      <c r="F575" s="38">
        <v>1086</v>
      </c>
      <c r="G575" s="34">
        <f>1086*12</f>
        <v>13032</v>
      </c>
      <c r="H575" s="37">
        <v>0</v>
      </c>
      <c r="I575" s="37">
        <v>0</v>
      </c>
      <c r="J575" s="37">
        <v>0</v>
      </c>
      <c r="K575" s="37">
        <v>0</v>
      </c>
      <c r="L575" s="43">
        <f t="shared" si="22"/>
        <v>13032</v>
      </c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</row>
    <row r="576" spans="1:24" s="33" customFormat="1" ht="24" customHeight="1" x14ac:dyDescent="0.25">
      <c r="A576" s="42">
        <v>570</v>
      </c>
      <c r="B576" s="35" t="s">
        <v>142</v>
      </c>
      <c r="C576" s="26" t="s">
        <v>163</v>
      </c>
      <c r="D576" s="21" t="s">
        <v>202</v>
      </c>
      <c r="E576" s="34">
        <v>6</v>
      </c>
      <c r="F576" s="37">
        <v>901</v>
      </c>
      <c r="G576" s="34">
        <f t="shared" ref="G576:G609" si="25">901*12</f>
        <v>10812</v>
      </c>
      <c r="H576" s="37">
        <v>0</v>
      </c>
      <c r="I576" s="37">
        <v>0</v>
      </c>
      <c r="J576" s="37">
        <v>0</v>
      </c>
      <c r="K576" s="37">
        <v>0</v>
      </c>
      <c r="L576" s="43">
        <f t="shared" si="22"/>
        <v>10812</v>
      </c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</row>
    <row r="577" spans="1:24" s="33" customFormat="1" ht="24" customHeight="1" x14ac:dyDescent="0.25">
      <c r="A577" s="42">
        <v>571</v>
      </c>
      <c r="B577" s="35" t="s">
        <v>154</v>
      </c>
      <c r="C577" s="26" t="s">
        <v>163</v>
      </c>
      <c r="D577" s="21" t="s">
        <v>202</v>
      </c>
      <c r="E577" s="34">
        <v>3</v>
      </c>
      <c r="F577" s="37">
        <v>675</v>
      </c>
      <c r="G577" s="34">
        <f>675*12</f>
        <v>8100</v>
      </c>
      <c r="H577" s="37">
        <v>0</v>
      </c>
      <c r="I577" s="37">
        <v>0</v>
      </c>
      <c r="J577" s="37">
        <v>0</v>
      </c>
      <c r="K577" s="37">
        <v>0</v>
      </c>
      <c r="L577" s="43">
        <f t="shared" si="22"/>
        <v>8100</v>
      </c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</row>
    <row r="578" spans="1:24" s="33" customFormat="1" ht="24" customHeight="1" x14ac:dyDescent="0.25">
      <c r="A578" s="42">
        <v>572</v>
      </c>
      <c r="B578" s="35" t="s">
        <v>151</v>
      </c>
      <c r="C578" s="26" t="s">
        <v>163</v>
      </c>
      <c r="D578" s="21" t="s">
        <v>202</v>
      </c>
      <c r="E578" s="34">
        <v>5</v>
      </c>
      <c r="F578" s="37">
        <v>817</v>
      </c>
      <c r="G578" s="34">
        <f>817*12</f>
        <v>9804</v>
      </c>
      <c r="H578" s="37">
        <v>0</v>
      </c>
      <c r="I578" s="37">
        <v>0</v>
      </c>
      <c r="J578" s="37">
        <v>0</v>
      </c>
      <c r="K578" s="37">
        <v>0</v>
      </c>
      <c r="L578" s="43">
        <f t="shared" si="22"/>
        <v>9804</v>
      </c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</row>
    <row r="579" spans="1:24" s="33" customFormat="1" ht="24" customHeight="1" x14ac:dyDescent="0.25">
      <c r="A579" s="42">
        <v>573</v>
      </c>
      <c r="B579" s="35" t="s">
        <v>154</v>
      </c>
      <c r="C579" s="26" t="s">
        <v>163</v>
      </c>
      <c r="D579" s="21" t="s">
        <v>202</v>
      </c>
      <c r="E579" s="34">
        <v>3</v>
      </c>
      <c r="F579" s="37">
        <v>675</v>
      </c>
      <c r="G579" s="34">
        <f>675*12</f>
        <v>8100</v>
      </c>
      <c r="H579" s="37">
        <v>0</v>
      </c>
      <c r="I579" s="37">
        <v>0</v>
      </c>
      <c r="J579" s="37">
        <v>0</v>
      </c>
      <c r="K579" s="37">
        <v>0</v>
      </c>
      <c r="L579" s="43">
        <f t="shared" si="22"/>
        <v>8100</v>
      </c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</row>
    <row r="580" spans="1:24" s="33" customFormat="1" ht="24" customHeight="1" x14ac:dyDescent="0.25">
      <c r="A580" s="42">
        <v>574</v>
      </c>
      <c r="B580" s="35" t="s">
        <v>149</v>
      </c>
      <c r="C580" s="26" t="s">
        <v>163</v>
      </c>
      <c r="D580" s="21" t="s">
        <v>202</v>
      </c>
      <c r="E580" s="34">
        <v>8</v>
      </c>
      <c r="F580" s="38">
        <v>1086</v>
      </c>
      <c r="G580" s="34">
        <f>1086*12</f>
        <v>13032</v>
      </c>
      <c r="H580" s="37">
        <v>0</v>
      </c>
      <c r="I580" s="37">
        <v>0</v>
      </c>
      <c r="J580" s="37">
        <v>0</v>
      </c>
      <c r="K580" s="37">
        <v>0</v>
      </c>
      <c r="L580" s="43">
        <f t="shared" ref="L580:L643" si="26">SUM(G580:K580)</f>
        <v>13032</v>
      </c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</row>
    <row r="581" spans="1:24" s="33" customFormat="1" ht="24" customHeight="1" x14ac:dyDescent="0.25">
      <c r="A581" s="42">
        <v>575</v>
      </c>
      <c r="B581" s="35" t="s">
        <v>149</v>
      </c>
      <c r="C581" s="26" t="s">
        <v>163</v>
      </c>
      <c r="D581" s="21" t="s">
        <v>202</v>
      </c>
      <c r="E581" s="34">
        <v>8</v>
      </c>
      <c r="F581" s="38">
        <v>1086</v>
      </c>
      <c r="G581" s="34">
        <f>1086*12</f>
        <v>13032</v>
      </c>
      <c r="H581" s="37">
        <v>0</v>
      </c>
      <c r="I581" s="37">
        <v>0</v>
      </c>
      <c r="J581" s="37">
        <v>0</v>
      </c>
      <c r="K581" s="37">
        <v>0</v>
      </c>
      <c r="L581" s="43">
        <f t="shared" si="26"/>
        <v>13032</v>
      </c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</row>
    <row r="582" spans="1:24" s="33" customFormat="1" ht="24" customHeight="1" x14ac:dyDescent="0.25">
      <c r="A582" s="42">
        <v>576</v>
      </c>
      <c r="B582" s="35" t="s">
        <v>165</v>
      </c>
      <c r="C582" s="26" t="s">
        <v>163</v>
      </c>
      <c r="D582" s="21" t="s">
        <v>202</v>
      </c>
      <c r="E582" s="34">
        <v>1</v>
      </c>
      <c r="F582" s="37">
        <v>585</v>
      </c>
      <c r="G582" s="34">
        <f>585*12</f>
        <v>7020</v>
      </c>
      <c r="H582" s="37">
        <v>78.03</v>
      </c>
      <c r="I582" s="37">
        <v>38.33</v>
      </c>
      <c r="J582" s="37">
        <v>204.96</v>
      </c>
      <c r="K582" s="37">
        <v>0</v>
      </c>
      <c r="L582" s="43">
        <f t="shared" si="26"/>
        <v>7341.32</v>
      </c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</row>
    <row r="583" spans="1:24" s="33" customFormat="1" ht="24" customHeight="1" x14ac:dyDescent="0.25">
      <c r="A583" s="42">
        <v>577</v>
      </c>
      <c r="B583" s="35" t="s">
        <v>154</v>
      </c>
      <c r="C583" s="26" t="s">
        <v>163</v>
      </c>
      <c r="D583" s="21" t="s">
        <v>202</v>
      </c>
      <c r="E583" s="34">
        <v>3</v>
      </c>
      <c r="F583" s="37">
        <v>675</v>
      </c>
      <c r="G583" s="34" t="s">
        <v>178</v>
      </c>
      <c r="H583" s="37">
        <v>0</v>
      </c>
      <c r="I583" s="37">
        <v>0</v>
      </c>
      <c r="J583" s="37">
        <v>236.46</v>
      </c>
      <c r="K583" s="37">
        <v>0</v>
      </c>
      <c r="L583" s="43">
        <f t="shared" si="26"/>
        <v>236.46</v>
      </c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</row>
    <row r="584" spans="1:24" s="33" customFormat="1" ht="24" customHeight="1" x14ac:dyDescent="0.25">
      <c r="A584" s="42">
        <v>578</v>
      </c>
      <c r="B584" s="35" t="s">
        <v>152</v>
      </c>
      <c r="C584" s="26" t="s">
        <v>163</v>
      </c>
      <c r="D584" s="21" t="s">
        <v>202</v>
      </c>
      <c r="E584" s="34">
        <v>9</v>
      </c>
      <c r="F584" s="38">
        <v>1212</v>
      </c>
      <c r="G584" s="34">
        <f>1212*12</f>
        <v>14544</v>
      </c>
      <c r="H584" s="37">
        <v>0</v>
      </c>
      <c r="I584" s="37">
        <v>0</v>
      </c>
      <c r="J584" s="37">
        <v>0</v>
      </c>
      <c r="K584" s="37">
        <v>0</v>
      </c>
      <c r="L584" s="43">
        <f t="shared" si="26"/>
        <v>14544</v>
      </c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</row>
    <row r="585" spans="1:24" s="33" customFormat="1" ht="24" customHeight="1" x14ac:dyDescent="0.25">
      <c r="A585" s="42">
        <v>579</v>
      </c>
      <c r="B585" s="35" t="s">
        <v>143</v>
      </c>
      <c r="C585" s="26" t="s">
        <v>163</v>
      </c>
      <c r="D585" s="21" t="s">
        <v>202</v>
      </c>
      <c r="E585" s="34">
        <v>11</v>
      </c>
      <c r="F585" s="38">
        <v>1676</v>
      </c>
      <c r="G585" s="34">
        <f>1676*12</f>
        <v>20112</v>
      </c>
      <c r="H585" s="37">
        <v>0</v>
      </c>
      <c r="I585" s="37">
        <v>0</v>
      </c>
      <c r="J585" s="37">
        <v>0</v>
      </c>
      <c r="K585" s="37">
        <v>0</v>
      </c>
      <c r="L585" s="43">
        <f t="shared" si="26"/>
        <v>20112</v>
      </c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</row>
    <row r="586" spans="1:24" s="33" customFormat="1" ht="24" customHeight="1" x14ac:dyDescent="0.25">
      <c r="A586" s="42">
        <v>580</v>
      </c>
      <c r="B586" s="35" t="s">
        <v>142</v>
      </c>
      <c r="C586" s="26" t="s">
        <v>163</v>
      </c>
      <c r="D586" s="21" t="s">
        <v>202</v>
      </c>
      <c r="E586" s="34">
        <v>6</v>
      </c>
      <c r="F586" s="37">
        <v>901</v>
      </c>
      <c r="G586" s="34">
        <f t="shared" si="25"/>
        <v>10812</v>
      </c>
      <c r="H586" s="37">
        <v>0</v>
      </c>
      <c r="I586" s="37">
        <v>0</v>
      </c>
      <c r="J586" s="37">
        <v>0</v>
      </c>
      <c r="K586" s="37">
        <v>0</v>
      </c>
      <c r="L586" s="43">
        <f t="shared" si="26"/>
        <v>10812</v>
      </c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</row>
    <row r="587" spans="1:24" s="33" customFormat="1" ht="24" customHeight="1" x14ac:dyDescent="0.25">
      <c r="A587" s="42">
        <v>581</v>
      </c>
      <c r="B587" s="35" t="s">
        <v>154</v>
      </c>
      <c r="C587" s="26" t="s">
        <v>163</v>
      </c>
      <c r="D587" s="21" t="s">
        <v>202</v>
      </c>
      <c r="E587" s="34">
        <v>3</v>
      </c>
      <c r="F587" s="37">
        <v>675</v>
      </c>
      <c r="G587" s="34">
        <f>675*12</f>
        <v>8100</v>
      </c>
      <c r="H587" s="37">
        <v>0</v>
      </c>
      <c r="I587" s="37">
        <v>0</v>
      </c>
      <c r="J587" s="37">
        <v>0</v>
      </c>
      <c r="K587" s="37">
        <v>0</v>
      </c>
      <c r="L587" s="43">
        <f t="shared" si="26"/>
        <v>8100</v>
      </c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</row>
    <row r="588" spans="1:24" s="33" customFormat="1" ht="24" customHeight="1" x14ac:dyDescent="0.25">
      <c r="A588" s="42">
        <v>582</v>
      </c>
      <c r="B588" s="35" t="s">
        <v>154</v>
      </c>
      <c r="C588" s="26" t="s">
        <v>163</v>
      </c>
      <c r="D588" s="21" t="s">
        <v>202</v>
      </c>
      <c r="E588" s="34">
        <v>3</v>
      </c>
      <c r="F588" s="37">
        <v>675</v>
      </c>
      <c r="G588" s="34">
        <f>675*12</f>
        <v>8100</v>
      </c>
      <c r="H588" s="37">
        <v>0</v>
      </c>
      <c r="I588" s="37">
        <v>0</v>
      </c>
      <c r="J588" s="37">
        <v>0</v>
      </c>
      <c r="K588" s="37">
        <v>0</v>
      </c>
      <c r="L588" s="43">
        <f t="shared" si="26"/>
        <v>8100</v>
      </c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</row>
    <row r="589" spans="1:24" s="33" customFormat="1" ht="24" customHeight="1" x14ac:dyDescent="0.25">
      <c r="A589" s="42">
        <v>583</v>
      </c>
      <c r="B589" s="35" t="s">
        <v>165</v>
      </c>
      <c r="C589" s="26" t="s">
        <v>163</v>
      </c>
      <c r="D589" s="21" t="s">
        <v>202</v>
      </c>
      <c r="E589" s="34">
        <v>1</v>
      </c>
      <c r="F589" s="37">
        <v>585</v>
      </c>
      <c r="G589" s="34">
        <f>585*12</f>
        <v>7020</v>
      </c>
      <c r="H589" s="37">
        <v>0</v>
      </c>
      <c r="I589" s="37">
        <v>0</v>
      </c>
      <c r="J589" s="37">
        <v>78.08</v>
      </c>
      <c r="K589" s="37">
        <v>0</v>
      </c>
      <c r="L589" s="43">
        <f t="shared" si="26"/>
        <v>7098.08</v>
      </c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</row>
    <row r="590" spans="1:24" s="33" customFormat="1" ht="24" customHeight="1" x14ac:dyDescent="0.25">
      <c r="A590" s="42">
        <v>584</v>
      </c>
      <c r="B590" s="35" t="s">
        <v>154</v>
      </c>
      <c r="C590" s="26" t="s">
        <v>163</v>
      </c>
      <c r="D590" s="21" t="s">
        <v>202</v>
      </c>
      <c r="E590" s="34">
        <v>3</v>
      </c>
      <c r="F590" s="37">
        <v>675</v>
      </c>
      <c r="G590" s="34">
        <f>675*12</f>
        <v>8100</v>
      </c>
      <c r="H590" s="37">
        <v>0</v>
      </c>
      <c r="I590" s="37">
        <v>0</v>
      </c>
      <c r="J590" s="37">
        <v>0</v>
      </c>
      <c r="K590" s="37">
        <v>0</v>
      </c>
      <c r="L590" s="43">
        <f t="shared" si="26"/>
        <v>8100</v>
      </c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</row>
    <row r="591" spans="1:24" s="33" customFormat="1" ht="24" customHeight="1" x14ac:dyDescent="0.25">
      <c r="A591" s="42">
        <v>585</v>
      </c>
      <c r="B591" s="35" t="s">
        <v>142</v>
      </c>
      <c r="C591" s="26" t="s">
        <v>163</v>
      </c>
      <c r="D591" s="21" t="s">
        <v>202</v>
      </c>
      <c r="E591" s="34">
        <v>2</v>
      </c>
      <c r="F591" s="37">
        <v>901</v>
      </c>
      <c r="G591" s="34">
        <f>901*12</f>
        <v>10812</v>
      </c>
      <c r="H591" s="37">
        <v>0</v>
      </c>
      <c r="I591" s="37">
        <v>0</v>
      </c>
      <c r="J591" s="37">
        <v>0</v>
      </c>
      <c r="K591" s="37">
        <v>0</v>
      </c>
      <c r="L591" s="43">
        <f t="shared" si="26"/>
        <v>10812</v>
      </c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</row>
    <row r="592" spans="1:24" s="33" customFormat="1" ht="24" customHeight="1" x14ac:dyDescent="0.25">
      <c r="A592" s="42">
        <v>586</v>
      </c>
      <c r="B592" s="35" t="s">
        <v>147</v>
      </c>
      <c r="C592" s="26" t="s">
        <v>163</v>
      </c>
      <c r="D592" s="21" t="s">
        <v>202</v>
      </c>
      <c r="E592" s="34">
        <v>10</v>
      </c>
      <c r="F592" s="38">
        <v>1412</v>
      </c>
      <c r="G592" s="34">
        <f>1412*12</f>
        <v>16944</v>
      </c>
      <c r="H592" s="37">
        <v>0</v>
      </c>
      <c r="I592" s="37">
        <v>0</v>
      </c>
      <c r="J592" s="37">
        <v>0</v>
      </c>
      <c r="K592" s="37">
        <v>0</v>
      </c>
      <c r="L592" s="43">
        <f t="shared" si="26"/>
        <v>16944</v>
      </c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</row>
    <row r="593" spans="1:24" s="33" customFormat="1" ht="24" customHeight="1" x14ac:dyDescent="0.25">
      <c r="A593" s="42">
        <v>587</v>
      </c>
      <c r="B593" s="35" t="s">
        <v>152</v>
      </c>
      <c r="C593" s="26" t="s">
        <v>163</v>
      </c>
      <c r="D593" s="21" t="s">
        <v>202</v>
      </c>
      <c r="E593" s="34">
        <v>9</v>
      </c>
      <c r="F593" s="38">
        <v>1212</v>
      </c>
      <c r="G593" s="34">
        <f>1212*12</f>
        <v>14544</v>
      </c>
      <c r="H593" s="37">
        <v>0</v>
      </c>
      <c r="I593" s="37">
        <v>0</v>
      </c>
      <c r="J593" s="37">
        <v>0</v>
      </c>
      <c r="K593" s="37">
        <v>0</v>
      </c>
      <c r="L593" s="43">
        <f t="shared" si="26"/>
        <v>14544</v>
      </c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</row>
    <row r="594" spans="1:24" s="33" customFormat="1" ht="24" customHeight="1" x14ac:dyDescent="0.25">
      <c r="A594" s="42">
        <v>588</v>
      </c>
      <c r="B594" s="35" t="s">
        <v>149</v>
      </c>
      <c r="C594" s="26" t="s">
        <v>163</v>
      </c>
      <c r="D594" s="21" t="s">
        <v>202</v>
      </c>
      <c r="E594" s="34">
        <v>8</v>
      </c>
      <c r="F594" s="38">
        <v>1086</v>
      </c>
      <c r="G594" s="34">
        <f>1086*12</f>
        <v>13032</v>
      </c>
      <c r="H594" s="37">
        <v>0</v>
      </c>
      <c r="I594" s="37">
        <v>0</v>
      </c>
      <c r="J594" s="37">
        <v>0</v>
      </c>
      <c r="K594" s="37">
        <v>0</v>
      </c>
      <c r="L594" s="43">
        <f t="shared" si="26"/>
        <v>13032</v>
      </c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</row>
    <row r="595" spans="1:24" s="33" customFormat="1" ht="24" customHeight="1" x14ac:dyDescent="0.25">
      <c r="A595" s="42">
        <v>589</v>
      </c>
      <c r="B595" s="35" t="s">
        <v>149</v>
      </c>
      <c r="C595" s="26" t="s">
        <v>163</v>
      </c>
      <c r="D595" s="21" t="s">
        <v>202</v>
      </c>
      <c r="E595" s="34">
        <v>8</v>
      </c>
      <c r="F595" s="38">
        <v>1086</v>
      </c>
      <c r="G595" s="34">
        <f>1086*12</f>
        <v>13032</v>
      </c>
      <c r="H595" s="37">
        <v>0</v>
      </c>
      <c r="I595" s="37">
        <v>0</v>
      </c>
      <c r="J595" s="37">
        <v>0</v>
      </c>
      <c r="K595" s="37">
        <v>0</v>
      </c>
      <c r="L595" s="43">
        <f t="shared" si="26"/>
        <v>13032</v>
      </c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</row>
    <row r="596" spans="1:24" s="33" customFormat="1" ht="24" customHeight="1" x14ac:dyDescent="0.25">
      <c r="A596" s="42">
        <v>590</v>
      </c>
      <c r="B596" s="35" t="s">
        <v>154</v>
      </c>
      <c r="C596" s="26" t="s">
        <v>163</v>
      </c>
      <c r="D596" s="21" t="s">
        <v>202</v>
      </c>
      <c r="E596" s="34">
        <v>3</v>
      </c>
      <c r="F596" s="37">
        <v>675</v>
      </c>
      <c r="G596" s="34">
        <f>675*12</f>
        <v>8100</v>
      </c>
      <c r="H596" s="37">
        <v>0</v>
      </c>
      <c r="I596" s="37">
        <v>0</v>
      </c>
      <c r="J596" s="37">
        <v>0</v>
      </c>
      <c r="K596" s="37">
        <v>0</v>
      </c>
      <c r="L596" s="43">
        <f t="shared" si="26"/>
        <v>8100</v>
      </c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</row>
    <row r="597" spans="1:24" s="33" customFormat="1" ht="24" customHeight="1" x14ac:dyDescent="0.25">
      <c r="A597" s="42">
        <v>591</v>
      </c>
      <c r="B597" s="35" t="s">
        <v>143</v>
      </c>
      <c r="C597" s="26" t="s">
        <v>163</v>
      </c>
      <c r="D597" s="21" t="s">
        <v>202</v>
      </c>
      <c r="E597" s="34">
        <v>11</v>
      </c>
      <c r="F597" s="38">
        <v>1676</v>
      </c>
      <c r="G597" s="34">
        <f>1676*12</f>
        <v>20112</v>
      </c>
      <c r="H597" s="37">
        <v>0</v>
      </c>
      <c r="I597" s="37">
        <v>0</v>
      </c>
      <c r="J597" s="37">
        <v>0</v>
      </c>
      <c r="K597" s="37">
        <v>0</v>
      </c>
      <c r="L597" s="43">
        <f t="shared" si="26"/>
        <v>20112</v>
      </c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</row>
    <row r="598" spans="1:24" s="33" customFormat="1" ht="24" customHeight="1" x14ac:dyDescent="0.25">
      <c r="A598" s="42">
        <v>592</v>
      </c>
      <c r="B598" s="35" t="s">
        <v>152</v>
      </c>
      <c r="C598" s="26" t="s">
        <v>163</v>
      </c>
      <c r="D598" s="21" t="s">
        <v>202</v>
      </c>
      <c r="E598" s="34">
        <v>9</v>
      </c>
      <c r="F598" s="38">
        <v>1212</v>
      </c>
      <c r="G598" s="34">
        <f>1212*12</f>
        <v>14544</v>
      </c>
      <c r="H598" s="37">
        <v>0</v>
      </c>
      <c r="I598" s="37">
        <v>0</v>
      </c>
      <c r="J598" s="37">
        <v>0</v>
      </c>
      <c r="K598" s="37">
        <v>0</v>
      </c>
      <c r="L598" s="43">
        <f t="shared" si="26"/>
        <v>14544</v>
      </c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</row>
    <row r="599" spans="1:24" s="33" customFormat="1" ht="24" customHeight="1" x14ac:dyDescent="0.25">
      <c r="A599" s="42">
        <v>593</v>
      </c>
      <c r="B599" s="35" t="s">
        <v>151</v>
      </c>
      <c r="C599" s="26" t="s">
        <v>163</v>
      </c>
      <c r="D599" s="21" t="s">
        <v>202</v>
      </c>
      <c r="E599" s="34">
        <v>5</v>
      </c>
      <c r="F599" s="37">
        <v>817</v>
      </c>
      <c r="G599" s="34">
        <f>817*12</f>
        <v>9804</v>
      </c>
      <c r="H599" s="37">
        <v>0</v>
      </c>
      <c r="I599" s="37">
        <v>0</v>
      </c>
      <c r="J599" s="37">
        <v>0</v>
      </c>
      <c r="K599" s="37">
        <v>0</v>
      </c>
      <c r="L599" s="43">
        <f t="shared" si="26"/>
        <v>9804</v>
      </c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</row>
    <row r="600" spans="1:24" s="33" customFormat="1" ht="24" customHeight="1" x14ac:dyDescent="0.25">
      <c r="A600" s="42">
        <v>594</v>
      </c>
      <c r="B600" s="35" t="s">
        <v>154</v>
      </c>
      <c r="C600" s="26" t="s">
        <v>163</v>
      </c>
      <c r="D600" s="21" t="s">
        <v>202</v>
      </c>
      <c r="E600" s="34">
        <v>3</v>
      </c>
      <c r="F600" s="37">
        <v>675</v>
      </c>
      <c r="G600" s="34">
        <f>675*12</f>
        <v>8100</v>
      </c>
      <c r="H600" s="37">
        <v>0</v>
      </c>
      <c r="I600" s="37">
        <v>0</v>
      </c>
      <c r="J600" s="37">
        <v>0</v>
      </c>
      <c r="K600" s="37">
        <v>0</v>
      </c>
      <c r="L600" s="43">
        <f t="shared" si="26"/>
        <v>8100</v>
      </c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</row>
    <row r="601" spans="1:24" s="33" customFormat="1" ht="24" customHeight="1" x14ac:dyDescent="0.25">
      <c r="A601" s="42">
        <v>595</v>
      </c>
      <c r="B601" s="35" t="s">
        <v>152</v>
      </c>
      <c r="C601" s="26" t="s">
        <v>163</v>
      </c>
      <c r="D601" s="21" t="s">
        <v>202</v>
      </c>
      <c r="E601" s="34">
        <v>9</v>
      </c>
      <c r="F601" s="38">
        <v>1212</v>
      </c>
      <c r="G601" s="34">
        <f>1212*12</f>
        <v>14544</v>
      </c>
      <c r="H601" s="37">
        <v>0</v>
      </c>
      <c r="I601" s="37">
        <v>0</v>
      </c>
      <c r="J601" s="37">
        <v>0</v>
      </c>
      <c r="K601" s="37">
        <v>0</v>
      </c>
      <c r="L601" s="43">
        <f t="shared" si="26"/>
        <v>14544</v>
      </c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</row>
    <row r="602" spans="1:24" s="33" customFormat="1" ht="24" customHeight="1" x14ac:dyDescent="0.25">
      <c r="A602" s="42">
        <v>596</v>
      </c>
      <c r="B602" s="35" t="s">
        <v>143</v>
      </c>
      <c r="C602" s="26" t="s">
        <v>163</v>
      </c>
      <c r="D602" s="21" t="s">
        <v>202</v>
      </c>
      <c r="E602" s="34">
        <v>11</v>
      </c>
      <c r="F602" s="38">
        <v>1676</v>
      </c>
      <c r="G602" s="34">
        <f>1676*12</f>
        <v>20112</v>
      </c>
      <c r="H602" s="37">
        <v>0</v>
      </c>
      <c r="I602" s="37">
        <v>0</v>
      </c>
      <c r="J602" s="37">
        <v>0</v>
      </c>
      <c r="K602" s="37">
        <v>0</v>
      </c>
      <c r="L602" s="43">
        <f t="shared" si="26"/>
        <v>20112</v>
      </c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</row>
    <row r="603" spans="1:24" s="33" customFormat="1" ht="24" customHeight="1" x14ac:dyDescent="0.25">
      <c r="A603" s="42">
        <v>597</v>
      </c>
      <c r="B603" s="35" t="s">
        <v>154</v>
      </c>
      <c r="C603" s="26" t="s">
        <v>163</v>
      </c>
      <c r="D603" s="21" t="s">
        <v>202</v>
      </c>
      <c r="E603" s="34">
        <v>3</v>
      </c>
      <c r="F603" s="37">
        <v>675</v>
      </c>
      <c r="G603" s="34">
        <f>675*12</f>
        <v>8100</v>
      </c>
      <c r="H603" s="37">
        <v>0</v>
      </c>
      <c r="I603" s="37">
        <v>0</v>
      </c>
      <c r="J603" s="37">
        <v>0</v>
      </c>
      <c r="K603" s="37">
        <v>0</v>
      </c>
      <c r="L603" s="43">
        <f t="shared" si="26"/>
        <v>8100</v>
      </c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</row>
    <row r="604" spans="1:24" s="33" customFormat="1" ht="24" customHeight="1" x14ac:dyDescent="0.25">
      <c r="A604" s="42">
        <v>598</v>
      </c>
      <c r="B604" s="35" t="s">
        <v>143</v>
      </c>
      <c r="C604" s="26" t="s">
        <v>163</v>
      </c>
      <c r="D604" s="21" t="s">
        <v>202</v>
      </c>
      <c r="E604" s="34">
        <v>11</v>
      </c>
      <c r="F604" s="38">
        <v>1676</v>
      </c>
      <c r="G604" s="34">
        <f>1676*12</f>
        <v>20112</v>
      </c>
      <c r="H604" s="37">
        <v>0</v>
      </c>
      <c r="I604" s="37">
        <v>0</v>
      </c>
      <c r="J604" s="37">
        <v>0</v>
      </c>
      <c r="K604" s="37">
        <v>0</v>
      </c>
      <c r="L604" s="43">
        <f t="shared" si="26"/>
        <v>20112</v>
      </c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</row>
    <row r="605" spans="1:24" s="33" customFormat="1" ht="24" customHeight="1" x14ac:dyDescent="0.25">
      <c r="A605" s="42">
        <v>599</v>
      </c>
      <c r="B605" s="35" t="s">
        <v>142</v>
      </c>
      <c r="C605" s="26" t="s">
        <v>163</v>
      </c>
      <c r="D605" s="21" t="s">
        <v>202</v>
      </c>
      <c r="E605" s="34">
        <v>6</v>
      </c>
      <c r="F605" s="37">
        <v>901</v>
      </c>
      <c r="G605" s="34">
        <f t="shared" si="25"/>
        <v>10812</v>
      </c>
      <c r="H605" s="37">
        <v>0</v>
      </c>
      <c r="I605" s="37">
        <v>0</v>
      </c>
      <c r="J605" s="37">
        <v>0</v>
      </c>
      <c r="K605" s="37">
        <v>0</v>
      </c>
      <c r="L605" s="43">
        <f t="shared" si="26"/>
        <v>10812</v>
      </c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</row>
    <row r="606" spans="1:24" s="33" customFormat="1" ht="24" customHeight="1" x14ac:dyDescent="0.25">
      <c r="A606" s="42">
        <v>600</v>
      </c>
      <c r="B606" s="35" t="s">
        <v>151</v>
      </c>
      <c r="C606" s="26" t="s">
        <v>163</v>
      </c>
      <c r="D606" s="21" t="s">
        <v>202</v>
      </c>
      <c r="E606" s="34">
        <v>5</v>
      </c>
      <c r="F606" s="37">
        <v>817</v>
      </c>
      <c r="G606" s="34">
        <f>817*12</f>
        <v>9804</v>
      </c>
      <c r="H606" s="37">
        <v>0</v>
      </c>
      <c r="I606" s="37">
        <v>0</v>
      </c>
      <c r="J606" s="37">
        <v>0</v>
      </c>
      <c r="K606" s="37">
        <v>0</v>
      </c>
      <c r="L606" s="43">
        <f t="shared" si="26"/>
        <v>9804</v>
      </c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</row>
    <row r="607" spans="1:24" s="33" customFormat="1" ht="24" customHeight="1" x14ac:dyDescent="0.25">
      <c r="A607" s="42">
        <v>601</v>
      </c>
      <c r="B607" s="35" t="s">
        <v>143</v>
      </c>
      <c r="C607" s="26" t="s">
        <v>163</v>
      </c>
      <c r="D607" s="21" t="s">
        <v>202</v>
      </c>
      <c r="E607" s="34">
        <v>11</v>
      </c>
      <c r="F607" s="38">
        <v>1676</v>
      </c>
      <c r="G607" s="34">
        <f>1676*12</f>
        <v>20112</v>
      </c>
      <c r="H607" s="37">
        <v>0</v>
      </c>
      <c r="I607" s="37">
        <v>0</v>
      </c>
      <c r="J607" s="37">
        <v>0</v>
      </c>
      <c r="K607" s="37">
        <v>0</v>
      </c>
      <c r="L607" s="43">
        <f t="shared" si="26"/>
        <v>20112</v>
      </c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</row>
    <row r="608" spans="1:24" s="33" customFormat="1" ht="24" customHeight="1" x14ac:dyDescent="0.25">
      <c r="A608" s="42">
        <v>602</v>
      </c>
      <c r="B608" s="35" t="s">
        <v>143</v>
      </c>
      <c r="C608" s="26" t="s">
        <v>163</v>
      </c>
      <c r="D608" s="21" t="s">
        <v>202</v>
      </c>
      <c r="E608" s="34">
        <v>11</v>
      </c>
      <c r="F608" s="38">
        <v>1676</v>
      </c>
      <c r="G608" s="34">
        <f>1676*12</f>
        <v>20112</v>
      </c>
      <c r="H608" s="37">
        <v>0</v>
      </c>
      <c r="I608" s="37">
        <v>0</v>
      </c>
      <c r="J608" s="37">
        <v>0</v>
      </c>
      <c r="K608" s="37">
        <v>0</v>
      </c>
      <c r="L608" s="43">
        <f t="shared" si="26"/>
        <v>20112</v>
      </c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</row>
    <row r="609" spans="1:24" s="33" customFormat="1" ht="24" customHeight="1" x14ac:dyDescent="0.25">
      <c r="A609" s="42">
        <v>603</v>
      </c>
      <c r="B609" s="35" t="s">
        <v>142</v>
      </c>
      <c r="C609" s="26" t="s">
        <v>163</v>
      </c>
      <c r="D609" s="21" t="s">
        <v>202</v>
      </c>
      <c r="E609" s="34">
        <v>6</v>
      </c>
      <c r="F609" s="37">
        <v>901</v>
      </c>
      <c r="G609" s="34">
        <f t="shared" si="25"/>
        <v>10812</v>
      </c>
      <c r="H609" s="37">
        <v>0</v>
      </c>
      <c r="I609" s="37">
        <v>0</v>
      </c>
      <c r="J609" s="37">
        <v>0</v>
      </c>
      <c r="K609" s="37">
        <v>0</v>
      </c>
      <c r="L609" s="43">
        <f t="shared" si="26"/>
        <v>10812</v>
      </c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</row>
    <row r="610" spans="1:24" s="33" customFormat="1" ht="24" customHeight="1" x14ac:dyDescent="0.25">
      <c r="A610" s="42">
        <v>604</v>
      </c>
      <c r="B610" s="35" t="s">
        <v>147</v>
      </c>
      <c r="C610" s="26" t="s">
        <v>163</v>
      </c>
      <c r="D610" s="21" t="s">
        <v>202</v>
      </c>
      <c r="E610" s="34">
        <v>10</v>
      </c>
      <c r="F610" s="38">
        <v>1412</v>
      </c>
      <c r="G610" s="34">
        <f>1412*12</f>
        <v>16944</v>
      </c>
      <c r="H610" s="37">
        <v>0</v>
      </c>
      <c r="I610" s="37">
        <v>0</v>
      </c>
      <c r="J610" s="37">
        <v>0</v>
      </c>
      <c r="K610" s="37">
        <v>0</v>
      </c>
      <c r="L610" s="43">
        <f t="shared" si="26"/>
        <v>16944</v>
      </c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</row>
    <row r="611" spans="1:24" s="33" customFormat="1" ht="24" customHeight="1" x14ac:dyDescent="0.25">
      <c r="A611" s="42">
        <v>605</v>
      </c>
      <c r="B611" s="35" t="s">
        <v>147</v>
      </c>
      <c r="C611" s="26" t="s">
        <v>163</v>
      </c>
      <c r="D611" s="21" t="s">
        <v>202</v>
      </c>
      <c r="E611" s="34">
        <v>10</v>
      </c>
      <c r="F611" s="38">
        <v>1412</v>
      </c>
      <c r="G611" s="34">
        <f>1412*12</f>
        <v>16944</v>
      </c>
      <c r="H611" s="37">
        <v>0</v>
      </c>
      <c r="I611" s="37">
        <v>0</v>
      </c>
      <c r="J611" s="37">
        <v>0</v>
      </c>
      <c r="K611" s="37">
        <v>0</v>
      </c>
      <c r="L611" s="43">
        <f t="shared" si="26"/>
        <v>16944</v>
      </c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</row>
    <row r="612" spans="1:24" s="33" customFormat="1" ht="24" customHeight="1" x14ac:dyDescent="0.25">
      <c r="A612" s="42">
        <v>606</v>
      </c>
      <c r="B612" s="35" t="s">
        <v>154</v>
      </c>
      <c r="C612" s="26" t="s">
        <v>163</v>
      </c>
      <c r="D612" s="21" t="s">
        <v>202</v>
      </c>
      <c r="E612" s="34">
        <v>3</v>
      </c>
      <c r="F612" s="37">
        <v>675</v>
      </c>
      <c r="G612" s="34">
        <f>675*12</f>
        <v>8100</v>
      </c>
      <c r="H612" s="37">
        <v>0</v>
      </c>
      <c r="I612" s="37">
        <v>0</v>
      </c>
      <c r="J612" s="37">
        <v>0</v>
      </c>
      <c r="K612" s="37">
        <v>0</v>
      </c>
      <c r="L612" s="43">
        <f t="shared" si="26"/>
        <v>8100</v>
      </c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</row>
    <row r="613" spans="1:24" s="33" customFormat="1" ht="24" customHeight="1" x14ac:dyDescent="0.25">
      <c r="A613" s="42">
        <v>607</v>
      </c>
      <c r="B613" s="35" t="s">
        <v>143</v>
      </c>
      <c r="C613" s="26" t="s">
        <v>163</v>
      </c>
      <c r="D613" s="21" t="s">
        <v>202</v>
      </c>
      <c r="E613" s="34">
        <v>11</v>
      </c>
      <c r="F613" s="38">
        <v>1676</v>
      </c>
      <c r="G613" s="34">
        <f>1676*12</f>
        <v>20112</v>
      </c>
      <c r="H613" s="37">
        <v>0</v>
      </c>
      <c r="I613" s="37">
        <v>0</v>
      </c>
      <c r="J613" s="37">
        <v>0</v>
      </c>
      <c r="K613" s="37">
        <v>0</v>
      </c>
      <c r="L613" s="43">
        <f t="shared" si="26"/>
        <v>20112</v>
      </c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</row>
    <row r="614" spans="1:24" s="33" customFormat="1" ht="24" customHeight="1" x14ac:dyDescent="0.25">
      <c r="A614" s="42">
        <v>608</v>
      </c>
      <c r="B614" s="35" t="s">
        <v>143</v>
      </c>
      <c r="C614" s="26" t="s">
        <v>163</v>
      </c>
      <c r="D614" s="21" t="s">
        <v>202</v>
      </c>
      <c r="E614" s="34">
        <v>11</v>
      </c>
      <c r="F614" s="38">
        <v>1173.2</v>
      </c>
      <c r="G614" s="34">
        <f>1173.2*12</f>
        <v>14078.400000000001</v>
      </c>
      <c r="H614" s="37">
        <v>0</v>
      </c>
      <c r="I614" s="37">
        <v>0</v>
      </c>
      <c r="J614" s="37">
        <v>0</v>
      </c>
      <c r="K614" s="37">
        <v>0</v>
      </c>
      <c r="L614" s="43">
        <f t="shared" si="26"/>
        <v>14078.400000000001</v>
      </c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</row>
    <row r="615" spans="1:24" s="33" customFormat="1" ht="24" customHeight="1" x14ac:dyDescent="0.25">
      <c r="A615" s="42">
        <v>609</v>
      </c>
      <c r="B615" s="35" t="s">
        <v>143</v>
      </c>
      <c r="C615" s="26" t="s">
        <v>163</v>
      </c>
      <c r="D615" s="21" t="s">
        <v>202</v>
      </c>
      <c r="E615" s="34">
        <v>11</v>
      </c>
      <c r="F615" s="38">
        <v>1676</v>
      </c>
      <c r="G615" s="34">
        <f>1676*12</f>
        <v>20112</v>
      </c>
      <c r="H615" s="37">
        <v>0</v>
      </c>
      <c r="I615" s="37">
        <v>0</v>
      </c>
      <c r="J615" s="37">
        <v>0</v>
      </c>
      <c r="K615" s="37">
        <v>0</v>
      </c>
      <c r="L615" s="43">
        <f t="shared" si="26"/>
        <v>20112</v>
      </c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</row>
    <row r="616" spans="1:24" s="33" customFormat="1" ht="24" customHeight="1" x14ac:dyDescent="0.25">
      <c r="A616" s="42">
        <v>610</v>
      </c>
      <c r="B616" s="35" t="s">
        <v>143</v>
      </c>
      <c r="C616" s="26" t="s">
        <v>163</v>
      </c>
      <c r="D616" s="21" t="s">
        <v>202</v>
      </c>
      <c r="E616" s="34">
        <v>11</v>
      </c>
      <c r="F616" s="38">
        <v>1676</v>
      </c>
      <c r="G616" s="34">
        <f t="shared" ref="G616:G617" si="27">1676*12</f>
        <v>20112</v>
      </c>
      <c r="H616" s="37">
        <v>0</v>
      </c>
      <c r="I616" s="37">
        <v>0</v>
      </c>
      <c r="J616" s="37">
        <v>0</v>
      </c>
      <c r="K616" s="37">
        <v>0</v>
      </c>
      <c r="L616" s="43">
        <f t="shared" si="26"/>
        <v>20112</v>
      </c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</row>
    <row r="617" spans="1:24" s="33" customFormat="1" ht="24" customHeight="1" x14ac:dyDescent="0.25">
      <c r="A617" s="42">
        <v>611</v>
      </c>
      <c r="B617" s="35" t="s">
        <v>143</v>
      </c>
      <c r="C617" s="26" t="s">
        <v>163</v>
      </c>
      <c r="D617" s="21" t="s">
        <v>202</v>
      </c>
      <c r="E617" s="34">
        <v>11</v>
      </c>
      <c r="F617" s="38">
        <v>1676</v>
      </c>
      <c r="G617" s="34">
        <f t="shared" si="27"/>
        <v>20112</v>
      </c>
      <c r="H617" s="37">
        <v>139.66999999999999</v>
      </c>
      <c r="I617" s="37">
        <v>38.33</v>
      </c>
      <c r="J617" s="37">
        <v>0</v>
      </c>
      <c r="K617" s="37">
        <v>0</v>
      </c>
      <c r="L617" s="43">
        <f t="shared" si="26"/>
        <v>20290</v>
      </c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</row>
    <row r="618" spans="1:24" s="33" customFormat="1" ht="24" customHeight="1" x14ac:dyDescent="0.25">
      <c r="A618" s="42">
        <v>612</v>
      </c>
      <c r="B618" s="35" t="s">
        <v>152</v>
      </c>
      <c r="C618" s="26" t="s">
        <v>163</v>
      </c>
      <c r="D618" s="21" t="s">
        <v>202</v>
      </c>
      <c r="E618" s="34">
        <v>9</v>
      </c>
      <c r="F618" s="38">
        <v>1212</v>
      </c>
      <c r="G618" s="34">
        <f>1212*12</f>
        <v>14544</v>
      </c>
      <c r="H618" s="37">
        <v>0</v>
      </c>
      <c r="I618" s="37">
        <v>0</v>
      </c>
      <c r="J618" s="37">
        <v>0</v>
      </c>
      <c r="K618" s="37">
        <v>0</v>
      </c>
      <c r="L618" s="43">
        <f t="shared" si="26"/>
        <v>14544</v>
      </c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</row>
    <row r="619" spans="1:24" s="33" customFormat="1" ht="24" customHeight="1" x14ac:dyDescent="0.25">
      <c r="A619" s="42">
        <v>613</v>
      </c>
      <c r="B619" s="35" t="s">
        <v>143</v>
      </c>
      <c r="C619" s="26" t="s">
        <v>163</v>
      </c>
      <c r="D619" s="21" t="s">
        <v>202</v>
      </c>
      <c r="E619" s="34">
        <v>11</v>
      </c>
      <c r="F619" s="38">
        <v>1676</v>
      </c>
      <c r="G619" s="34">
        <f>1676*12</f>
        <v>20112</v>
      </c>
      <c r="H619" s="37">
        <v>0</v>
      </c>
      <c r="I619" s="37">
        <v>0</v>
      </c>
      <c r="J619" s="37">
        <v>0</v>
      </c>
      <c r="K619" s="37">
        <v>0</v>
      </c>
      <c r="L619" s="43">
        <f t="shared" si="26"/>
        <v>20112</v>
      </c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</row>
    <row r="620" spans="1:24" s="33" customFormat="1" ht="24" customHeight="1" x14ac:dyDescent="0.25">
      <c r="A620" s="42">
        <v>614</v>
      </c>
      <c r="B620" s="35" t="s">
        <v>143</v>
      </c>
      <c r="C620" s="26" t="s">
        <v>163</v>
      </c>
      <c r="D620" s="21" t="s">
        <v>202</v>
      </c>
      <c r="E620" s="34">
        <v>11</v>
      </c>
      <c r="F620" s="38">
        <v>1676</v>
      </c>
      <c r="G620" s="34">
        <f t="shared" ref="G620:G626" si="28">1676*12</f>
        <v>20112</v>
      </c>
      <c r="H620" s="37">
        <v>139.66999999999999</v>
      </c>
      <c r="I620" s="37">
        <v>38.33</v>
      </c>
      <c r="J620" s="37">
        <v>0</v>
      </c>
      <c r="K620" s="37">
        <v>0</v>
      </c>
      <c r="L620" s="43">
        <f t="shared" si="26"/>
        <v>20290</v>
      </c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</row>
    <row r="621" spans="1:24" s="33" customFormat="1" ht="24" customHeight="1" x14ac:dyDescent="0.25">
      <c r="A621" s="42">
        <v>615</v>
      </c>
      <c r="B621" s="35" t="s">
        <v>143</v>
      </c>
      <c r="C621" s="26" t="s">
        <v>163</v>
      </c>
      <c r="D621" s="21" t="s">
        <v>202</v>
      </c>
      <c r="E621" s="34">
        <v>11</v>
      </c>
      <c r="F621" s="38">
        <v>1676</v>
      </c>
      <c r="G621" s="34">
        <f t="shared" si="28"/>
        <v>20112</v>
      </c>
      <c r="H621" s="37">
        <v>0</v>
      </c>
      <c r="I621" s="37">
        <v>0</v>
      </c>
      <c r="J621" s="37">
        <v>0</v>
      </c>
      <c r="K621" s="37">
        <v>0</v>
      </c>
      <c r="L621" s="43">
        <f t="shared" si="26"/>
        <v>20112</v>
      </c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</row>
    <row r="622" spans="1:24" s="33" customFormat="1" ht="24" customHeight="1" x14ac:dyDescent="0.25">
      <c r="A622" s="42">
        <v>616</v>
      </c>
      <c r="B622" s="35" t="s">
        <v>143</v>
      </c>
      <c r="C622" s="26" t="s">
        <v>163</v>
      </c>
      <c r="D622" s="21" t="s">
        <v>202</v>
      </c>
      <c r="E622" s="34">
        <v>11</v>
      </c>
      <c r="F622" s="38">
        <v>1676</v>
      </c>
      <c r="G622" s="34">
        <f t="shared" si="28"/>
        <v>20112</v>
      </c>
      <c r="H622" s="37">
        <v>0</v>
      </c>
      <c r="I622" s="37">
        <v>0</v>
      </c>
      <c r="J622" s="37">
        <v>0</v>
      </c>
      <c r="K622" s="37">
        <v>0</v>
      </c>
      <c r="L622" s="43">
        <f t="shared" si="26"/>
        <v>20112</v>
      </c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</row>
    <row r="623" spans="1:24" s="33" customFormat="1" ht="24" customHeight="1" x14ac:dyDescent="0.25">
      <c r="A623" s="42">
        <v>617</v>
      </c>
      <c r="B623" s="35" t="s">
        <v>143</v>
      </c>
      <c r="C623" s="26" t="s">
        <v>163</v>
      </c>
      <c r="D623" s="21" t="s">
        <v>202</v>
      </c>
      <c r="E623" s="34">
        <v>11</v>
      </c>
      <c r="F623" s="38">
        <v>1676</v>
      </c>
      <c r="G623" s="34">
        <f t="shared" si="28"/>
        <v>20112</v>
      </c>
      <c r="H623" s="37">
        <v>0</v>
      </c>
      <c r="I623" s="37">
        <v>0</v>
      </c>
      <c r="J623" s="37">
        <v>0</v>
      </c>
      <c r="K623" s="37">
        <v>0</v>
      </c>
      <c r="L623" s="43">
        <f t="shared" si="26"/>
        <v>20112</v>
      </c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</row>
    <row r="624" spans="1:24" s="33" customFormat="1" ht="24" customHeight="1" x14ac:dyDescent="0.25">
      <c r="A624" s="42">
        <v>618</v>
      </c>
      <c r="B624" s="35" t="s">
        <v>147</v>
      </c>
      <c r="C624" s="26" t="s">
        <v>163</v>
      </c>
      <c r="D624" s="21" t="s">
        <v>202</v>
      </c>
      <c r="E624" s="34">
        <v>9</v>
      </c>
      <c r="F624" s="38">
        <v>1412</v>
      </c>
      <c r="G624" s="34">
        <f>1412*12</f>
        <v>16944</v>
      </c>
      <c r="H624" s="37">
        <v>0</v>
      </c>
      <c r="I624" s="37">
        <v>0</v>
      </c>
      <c r="J624" s="37">
        <v>0</v>
      </c>
      <c r="K624" s="37">
        <v>0</v>
      </c>
      <c r="L624" s="43">
        <f t="shared" si="26"/>
        <v>16944</v>
      </c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</row>
    <row r="625" spans="1:24" s="33" customFormat="1" ht="24" customHeight="1" x14ac:dyDescent="0.25">
      <c r="A625" s="42">
        <v>619</v>
      </c>
      <c r="B625" s="35" t="s">
        <v>143</v>
      </c>
      <c r="C625" s="26" t="s">
        <v>163</v>
      </c>
      <c r="D625" s="21" t="s">
        <v>202</v>
      </c>
      <c r="E625" s="34">
        <v>11</v>
      </c>
      <c r="F625" s="38">
        <v>1676</v>
      </c>
      <c r="G625" s="34">
        <f t="shared" si="28"/>
        <v>20112</v>
      </c>
      <c r="H625" s="37">
        <v>0</v>
      </c>
      <c r="I625" s="37">
        <v>0</v>
      </c>
      <c r="J625" s="37">
        <v>0</v>
      </c>
      <c r="K625" s="37">
        <v>0</v>
      </c>
      <c r="L625" s="43">
        <f t="shared" si="26"/>
        <v>20112</v>
      </c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</row>
    <row r="626" spans="1:24" s="33" customFormat="1" ht="24" customHeight="1" x14ac:dyDescent="0.25">
      <c r="A626" s="42">
        <v>620</v>
      </c>
      <c r="B626" s="35" t="s">
        <v>143</v>
      </c>
      <c r="C626" s="26" t="s">
        <v>163</v>
      </c>
      <c r="D626" s="21" t="s">
        <v>202</v>
      </c>
      <c r="E626" s="34">
        <v>11</v>
      </c>
      <c r="F626" s="38">
        <v>1676</v>
      </c>
      <c r="G626" s="34">
        <f t="shared" si="28"/>
        <v>20112</v>
      </c>
      <c r="H626" s="37">
        <v>0</v>
      </c>
      <c r="I626" s="37">
        <v>0</v>
      </c>
      <c r="J626" s="37">
        <v>0</v>
      </c>
      <c r="K626" s="37">
        <v>0</v>
      </c>
      <c r="L626" s="43">
        <f t="shared" si="26"/>
        <v>20112</v>
      </c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</row>
    <row r="627" spans="1:24" s="33" customFormat="1" ht="24" customHeight="1" x14ac:dyDescent="0.25">
      <c r="A627" s="42">
        <v>621</v>
      </c>
      <c r="B627" s="35" t="s">
        <v>166</v>
      </c>
      <c r="C627" s="26" t="s">
        <v>163</v>
      </c>
      <c r="D627" s="21" t="s">
        <v>202</v>
      </c>
      <c r="E627" s="34">
        <v>14</v>
      </c>
      <c r="F627" s="38">
        <v>2500</v>
      </c>
      <c r="G627" s="34">
        <f>2500*12</f>
        <v>30000</v>
      </c>
      <c r="H627" s="37">
        <v>0</v>
      </c>
      <c r="I627" s="37">
        <v>0</v>
      </c>
      <c r="J627" s="37">
        <v>0</v>
      </c>
      <c r="K627" s="37">
        <v>0</v>
      </c>
      <c r="L627" s="43">
        <f t="shared" si="26"/>
        <v>30000</v>
      </c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</row>
    <row r="628" spans="1:24" s="33" customFormat="1" ht="24" customHeight="1" x14ac:dyDescent="0.25">
      <c r="A628" s="42">
        <v>622</v>
      </c>
      <c r="B628" s="35" t="s">
        <v>145</v>
      </c>
      <c r="C628" s="26" t="s">
        <v>163</v>
      </c>
      <c r="D628" s="21" t="s">
        <v>202</v>
      </c>
      <c r="E628" s="34">
        <v>4</v>
      </c>
      <c r="F628" s="37">
        <v>733</v>
      </c>
      <c r="G628" s="34">
        <f>733*12</f>
        <v>8796</v>
      </c>
      <c r="H628" s="37">
        <v>0</v>
      </c>
      <c r="I628" s="37">
        <v>0</v>
      </c>
      <c r="J628" s="37">
        <v>0</v>
      </c>
      <c r="K628" s="37">
        <v>0</v>
      </c>
      <c r="L628" s="43">
        <f t="shared" si="26"/>
        <v>8796</v>
      </c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</row>
    <row r="629" spans="1:24" s="33" customFormat="1" ht="24" customHeight="1" x14ac:dyDescent="0.25">
      <c r="A629" s="42">
        <v>623</v>
      </c>
      <c r="B629" s="35" t="s">
        <v>154</v>
      </c>
      <c r="C629" s="26" t="s">
        <v>163</v>
      </c>
      <c r="D629" s="21" t="s">
        <v>202</v>
      </c>
      <c r="E629" s="34">
        <v>3</v>
      </c>
      <c r="F629" s="37">
        <v>675</v>
      </c>
      <c r="G629" s="34">
        <f>675*12</f>
        <v>8100</v>
      </c>
      <c r="H629" s="37">
        <v>0</v>
      </c>
      <c r="I629" s="37">
        <v>0</v>
      </c>
      <c r="J629" s="37">
        <v>0</v>
      </c>
      <c r="K629" s="37">
        <v>0</v>
      </c>
      <c r="L629" s="43">
        <f t="shared" si="26"/>
        <v>8100</v>
      </c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</row>
    <row r="630" spans="1:24" s="33" customFormat="1" ht="24" customHeight="1" x14ac:dyDescent="0.25">
      <c r="A630" s="42">
        <v>624</v>
      </c>
      <c r="B630" s="35" t="s">
        <v>154</v>
      </c>
      <c r="C630" s="26" t="s">
        <v>163</v>
      </c>
      <c r="D630" s="21" t="s">
        <v>202</v>
      </c>
      <c r="E630" s="34">
        <v>3</v>
      </c>
      <c r="F630" s="37">
        <v>675</v>
      </c>
      <c r="G630" s="34">
        <f>675*12</f>
        <v>8100</v>
      </c>
      <c r="H630" s="37">
        <v>0</v>
      </c>
      <c r="I630" s="37">
        <v>0</v>
      </c>
      <c r="J630" s="37">
        <v>0</v>
      </c>
      <c r="K630" s="37">
        <v>0</v>
      </c>
      <c r="L630" s="43">
        <f t="shared" si="26"/>
        <v>8100</v>
      </c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</row>
    <row r="631" spans="1:24" s="33" customFormat="1" ht="24" customHeight="1" x14ac:dyDescent="0.25">
      <c r="A631" s="42">
        <v>625</v>
      </c>
      <c r="B631" s="35" t="s">
        <v>155</v>
      </c>
      <c r="C631" s="26" t="s">
        <v>163</v>
      </c>
      <c r="D631" s="21" t="s">
        <v>202</v>
      </c>
      <c r="E631" s="34">
        <v>7</v>
      </c>
      <c r="F631" s="37">
        <v>986</v>
      </c>
      <c r="G631" s="34">
        <f>986*12</f>
        <v>11832</v>
      </c>
      <c r="H631" s="37">
        <v>0</v>
      </c>
      <c r="I631" s="37">
        <v>0</v>
      </c>
      <c r="J631" s="37">
        <v>0</v>
      </c>
      <c r="K631" s="37">
        <v>0</v>
      </c>
      <c r="L631" s="43">
        <f t="shared" si="26"/>
        <v>11832</v>
      </c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</row>
    <row r="632" spans="1:24" s="33" customFormat="1" ht="24" customHeight="1" x14ac:dyDescent="0.25">
      <c r="A632" s="42">
        <v>626</v>
      </c>
      <c r="B632" s="35" t="s">
        <v>154</v>
      </c>
      <c r="C632" s="26" t="s">
        <v>163</v>
      </c>
      <c r="D632" s="21" t="s">
        <v>202</v>
      </c>
      <c r="E632" s="34">
        <v>3</v>
      </c>
      <c r="F632" s="37">
        <v>675</v>
      </c>
      <c r="G632" s="34">
        <f>675*12</f>
        <v>8100</v>
      </c>
      <c r="H632" s="37">
        <v>56.25</v>
      </c>
      <c r="I632" s="37">
        <v>38.33</v>
      </c>
      <c r="J632" s="37">
        <v>0</v>
      </c>
      <c r="K632" s="37">
        <v>0</v>
      </c>
      <c r="L632" s="43">
        <f t="shared" si="26"/>
        <v>8194.58</v>
      </c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</row>
    <row r="633" spans="1:24" s="33" customFormat="1" ht="24" customHeight="1" x14ac:dyDescent="0.25">
      <c r="A633" s="42">
        <v>627</v>
      </c>
      <c r="B633" s="35" t="s">
        <v>165</v>
      </c>
      <c r="C633" s="26" t="s">
        <v>163</v>
      </c>
      <c r="D633" s="21" t="s">
        <v>202</v>
      </c>
      <c r="E633" s="34">
        <v>1</v>
      </c>
      <c r="F633" s="37">
        <v>585</v>
      </c>
      <c r="G633" s="34">
        <f>585*12</f>
        <v>7020</v>
      </c>
      <c r="H633" s="37">
        <v>0</v>
      </c>
      <c r="I633" s="37">
        <v>0</v>
      </c>
      <c r="J633" s="37">
        <v>0</v>
      </c>
      <c r="K633" s="37">
        <v>0</v>
      </c>
      <c r="L633" s="43">
        <f t="shared" si="26"/>
        <v>7020</v>
      </c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</row>
    <row r="634" spans="1:24" s="33" customFormat="1" ht="24" customHeight="1" x14ac:dyDescent="0.25">
      <c r="A634" s="42">
        <v>628</v>
      </c>
      <c r="B634" s="35" t="s">
        <v>154</v>
      </c>
      <c r="C634" s="26" t="s">
        <v>163</v>
      </c>
      <c r="D634" s="21" t="s">
        <v>202</v>
      </c>
      <c r="E634" s="34">
        <v>6</v>
      </c>
      <c r="F634" s="37">
        <v>675</v>
      </c>
      <c r="G634" s="34">
        <f>675*12</f>
        <v>8100</v>
      </c>
      <c r="H634" s="37">
        <v>0</v>
      </c>
      <c r="I634" s="37">
        <v>0</v>
      </c>
      <c r="J634" s="37">
        <v>0</v>
      </c>
      <c r="K634" s="37">
        <v>0</v>
      </c>
      <c r="L634" s="43">
        <f t="shared" si="26"/>
        <v>8100</v>
      </c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</row>
    <row r="635" spans="1:24" s="33" customFormat="1" ht="24" customHeight="1" x14ac:dyDescent="0.25">
      <c r="A635" s="42">
        <v>629</v>
      </c>
      <c r="B635" s="35" t="s">
        <v>165</v>
      </c>
      <c r="C635" s="26" t="s">
        <v>163</v>
      </c>
      <c r="D635" s="21" t="s">
        <v>202</v>
      </c>
      <c r="E635" s="34">
        <v>1</v>
      </c>
      <c r="F635" s="37">
        <v>585</v>
      </c>
      <c r="G635" s="34">
        <f>585*12</f>
        <v>7020</v>
      </c>
      <c r="H635" s="37">
        <v>0</v>
      </c>
      <c r="I635" s="37">
        <v>0</v>
      </c>
      <c r="J635" s="37">
        <v>0</v>
      </c>
      <c r="K635" s="37">
        <v>0</v>
      </c>
      <c r="L635" s="43">
        <f t="shared" si="26"/>
        <v>7020</v>
      </c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</row>
    <row r="636" spans="1:24" s="33" customFormat="1" ht="24" customHeight="1" x14ac:dyDescent="0.25">
      <c r="A636" s="42">
        <v>630</v>
      </c>
      <c r="B636" s="35" t="s">
        <v>142</v>
      </c>
      <c r="C636" s="26" t="s">
        <v>163</v>
      </c>
      <c r="D636" s="21" t="s">
        <v>202</v>
      </c>
      <c r="E636" s="34">
        <v>6</v>
      </c>
      <c r="F636" s="37">
        <v>901</v>
      </c>
      <c r="G636" s="34">
        <f t="shared" ref="G636:G681" si="29">901*12</f>
        <v>10812</v>
      </c>
      <c r="H636" s="37">
        <v>0</v>
      </c>
      <c r="I636" s="37">
        <v>0</v>
      </c>
      <c r="J636" s="37">
        <v>0</v>
      </c>
      <c r="K636" s="37">
        <v>0</v>
      </c>
      <c r="L636" s="43">
        <f t="shared" si="26"/>
        <v>10812</v>
      </c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</row>
    <row r="637" spans="1:24" s="33" customFormat="1" ht="24" customHeight="1" x14ac:dyDescent="0.25">
      <c r="A637" s="42">
        <v>631</v>
      </c>
      <c r="B637" s="35" t="s">
        <v>154</v>
      </c>
      <c r="C637" s="26" t="s">
        <v>163</v>
      </c>
      <c r="D637" s="21" t="s">
        <v>202</v>
      </c>
      <c r="E637" s="34">
        <v>3</v>
      </c>
      <c r="F637" s="37">
        <v>675</v>
      </c>
      <c r="G637" s="34">
        <f>675*12</f>
        <v>8100</v>
      </c>
      <c r="H637" s="37">
        <v>0</v>
      </c>
      <c r="I637" s="37">
        <v>0</v>
      </c>
      <c r="J637" s="37">
        <v>0</v>
      </c>
      <c r="K637" s="37">
        <v>0</v>
      </c>
      <c r="L637" s="43">
        <f t="shared" si="26"/>
        <v>8100</v>
      </c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</row>
    <row r="638" spans="1:24" s="33" customFormat="1" ht="24" customHeight="1" x14ac:dyDescent="0.25">
      <c r="A638" s="42">
        <v>632</v>
      </c>
      <c r="B638" s="35" t="s">
        <v>152</v>
      </c>
      <c r="C638" s="26" t="s">
        <v>163</v>
      </c>
      <c r="D638" s="21" t="s">
        <v>202</v>
      </c>
      <c r="E638" s="34">
        <v>9</v>
      </c>
      <c r="F638" s="38">
        <v>1212</v>
      </c>
      <c r="G638" s="34">
        <f>1212*12</f>
        <v>14544</v>
      </c>
      <c r="H638" s="37">
        <v>0</v>
      </c>
      <c r="I638" s="37">
        <v>0</v>
      </c>
      <c r="J638" s="37">
        <v>0</v>
      </c>
      <c r="K638" s="37">
        <v>0</v>
      </c>
      <c r="L638" s="43">
        <f t="shared" si="26"/>
        <v>14544</v>
      </c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</row>
    <row r="639" spans="1:24" s="33" customFormat="1" ht="24" customHeight="1" x14ac:dyDescent="0.25">
      <c r="A639" s="42">
        <v>633</v>
      </c>
      <c r="B639" s="35" t="s">
        <v>145</v>
      </c>
      <c r="C639" s="26" t="s">
        <v>163</v>
      </c>
      <c r="D639" s="21" t="s">
        <v>202</v>
      </c>
      <c r="E639" s="34">
        <v>4</v>
      </c>
      <c r="F639" s="37">
        <v>733</v>
      </c>
      <c r="G639" s="34">
        <f>733*12</f>
        <v>8796</v>
      </c>
      <c r="H639" s="37">
        <v>0</v>
      </c>
      <c r="I639" s="37">
        <v>0</v>
      </c>
      <c r="J639" s="37">
        <v>0</v>
      </c>
      <c r="K639" s="37">
        <v>0</v>
      </c>
      <c r="L639" s="43">
        <f t="shared" si="26"/>
        <v>8796</v>
      </c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</row>
    <row r="640" spans="1:24" s="33" customFormat="1" ht="24" customHeight="1" x14ac:dyDescent="0.25">
      <c r="A640" s="42">
        <v>634</v>
      </c>
      <c r="B640" s="35" t="s">
        <v>154</v>
      </c>
      <c r="C640" s="26" t="s">
        <v>163</v>
      </c>
      <c r="D640" s="21" t="s">
        <v>202</v>
      </c>
      <c r="E640" s="34">
        <v>3</v>
      </c>
      <c r="F640" s="37">
        <v>675</v>
      </c>
      <c r="G640" s="34">
        <f>675*12</f>
        <v>8100</v>
      </c>
      <c r="H640" s="37">
        <v>0</v>
      </c>
      <c r="I640" s="37">
        <v>0</v>
      </c>
      <c r="J640" s="37">
        <v>0</v>
      </c>
      <c r="K640" s="37">
        <v>0</v>
      </c>
      <c r="L640" s="43">
        <f t="shared" si="26"/>
        <v>8100</v>
      </c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</row>
    <row r="641" spans="1:24" s="33" customFormat="1" ht="24" customHeight="1" x14ac:dyDescent="0.25">
      <c r="A641" s="42">
        <v>635</v>
      </c>
      <c r="B641" s="35" t="s">
        <v>143</v>
      </c>
      <c r="C641" s="26" t="s">
        <v>163</v>
      </c>
      <c r="D641" s="21" t="s">
        <v>202</v>
      </c>
      <c r="E641" s="34">
        <v>11</v>
      </c>
      <c r="F641" s="38">
        <v>1676</v>
      </c>
      <c r="G641" s="34">
        <f>1676*12</f>
        <v>20112</v>
      </c>
      <c r="H641" s="37">
        <v>0</v>
      </c>
      <c r="I641" s="37">
        <v>0</v>
      </c>
      <c r="J641" s="37">
        <v>0</v>
      </c>
      <c r="K641" s="37">
        <v>0</v>
      </c>
      <c r="L641" s="43">
        <f t="shared" si="26"/>
        <v>20112</v>
      </c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</row>
    <row r="642" spans="1:24" s="33" customFormat="1" ht="24" customHeight="1" x14ac:dyDescent="0.25">
      <c r="A642" s="42">
        <v>636</v>
      </c>
      <c r="B642" s="35" t="s">
        <v>154</v>
      </c>
      <c r="C642" s="26" t="s">
        <v>163</v>
      </c>
      <c r="D642" s="21" t="s">
        <v>202</v>
      </c>
      <c r="E642" s="34">
        <v>6</v>
      </c>
      <c r="F642" s="37">
        <v>675</v>
      </c>
      <c r="G642" s="34">
        <f>675*12</f>
        <v>8100</v>
      </c>
      <c r="H642" s="37">
        <v>0</v>
      </c>
      <c r="I642" s="37">
        <v>0</v>
      </c>
      <c r="J642" s="37">
        <v>0</v>
      </c>
      <c r="K642" s="37">
        <v>0</v>
      </c>
      <c r="L642" s="43">
        <f t="shared" si="26"/>
        <v>8100</v>
      </c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</row>
    <row r="643" spans="1:24" s="33" customFormat="1" ht="24" customHeight="1" x14ac:dyDescent="0.25">
      <c r="A643" s="42">
        <v>637</v>
      </c>
      <c r="B643" s="35" t="s">
        <v>149</v>
      </c>
      <c r="C643" s="26" t="s">
        <v>163</v>
      </c>
      <c r="D643" s="21" t="s">
        <v>202</v>
      </c>
      <c r="E643" s="34">
        <v>8</v>
      </c>
      <c r="F643" s="38">
        <v>1086</v>
      </c>
      <c r="G643" s="34">
        <f>1086*12</f>
        <v>13032</v>
      </c>
      <c r="H643" s="37">
        <v>0</v>
      </c>
      <c r="I643" s="37">
        <v>0</v>
      </c>
      <c r="J643" s="37">
        <v>0</v>
      </c>
      <c r="K643" s="37">
        <v>0</v>
      </c>
      <c r="L643" s="43">
        <f t="shared" si="26"/>
        <v>13032</v>
      </c>
    </row>
    <row r="644" spans="1:24" s="33" customFormat="1" ht="24" customHeight="1" x14ac:dyDescent="0.25">
      <c r="A644" s="42">
        <v>638</v>
      </c>
      <c r="B644" s="35" t="s">
        <v>155</v>
      </c>
      <c r="C644" s="26" t="s">
        <v>163</v>
      </c>
      <c r="D644" s="21" t="s">
        <v>202</v>
      </c>
      <c r="E644" s="34">
        <v>7</v>
      </c>
      <c r="F644" s="37">
        <v>986</v>
      </c>
      <c r="G644" s="34">
        <f>986*12</f>
        <v>11832</v>
      </c>
      <c r="H644" s="37">
        <v>0</v>
      </c>
      <c r="I644" s="37">
        <v>0</v>
      </c>
      <c r="J644" s="37">
        <v>0</v>
      </c>
      <c r="K644" s="37">
        <v>0</v>
      </c>
      <c r="L644" s="43">
        <f t="shared" ref="L644:L707" si="30">SUM(G644:K644)</f>
        <v>11832</v>
      </c>
    </row>
    <row r="645" spans="1:24" s="33" customFormat="1" ht="24" customHeight="1" x14ac:dyDescent="0.25">
      <c r="A645" s="42">
        <v>639</v>
      </c>
      <c r="B645" s="35" t="s">
        <v>165</v>
      </c>
      <c r="C645" s="26" t="s">
        <v>163</v>
      </c>
      <c r="D645" s="21" t="s">
        <v>202</v>
      </c>
      <c r="E645" s="34">
        <v>1</v>
      </c>
      <c r="F645" s="37">
        <v>585</v>
      </c>
      <c r="G645" s="34">
        <f>585*12</f>
        <v>7020</v>
      </c>
      <c r="H645" s="37">
        <v>0</v>
      </c>
      <c r="I645" s="37">
        <v>0</v>
      </c>
      <c r="J645" s="37">
        <v>0</v>
      </c>
      <c r="K645" s="37">
        <v>0</v>
      </c>
      <c r="L645" s="43">
        <f t="shared" si="30"/>
        <v>7020</v>
      </c>
    </row>
    <row r="646" spans="1:24" s="33" customFormat="1" ht="24" customHeight="1" x14ac:dyDescent="0.25">
      <c r="A646" s="42">
        <v>640</v>
      </c>
      <c r="B646" s="35" t="s">
        <v>154</v>
      </c>
      <c r="C646" s="26" t="s">
        <v>163</v>
      </c>
      <c r="D646" s="21" t="s">
        <v>202</v>
      </c>
      <c r="E646" s="34">
        <v>3</v>
      </c>
      <c r="F646" s="37">
        <v>675</v>
      </c>
      <c r="G646" s="34">
        <f>675*12</f>
        <v>8100</v>
      </c>
      <c r="H646" s="37">
        <v>0</v>
      </c>
      <c r="I646" s="37">
        <v>0</v>
      </c>
      <c r="J646" s="37">
        <v>0</v>
      </c>
      <c r="K646" s="37">
        <v>0</v>
      </c>
      <c r="L646" s="43">
        <f t="shared" si="30"/>
        <v>8100</v>
      </c>
    </row>
    <row r="647" spans="1:24" s="33" customFormat="1" ht="24" customHeight="1" x14ac:dyDescent="0.25">
      <c r="A647" s="42">
        <v>641</v>
      </c>
      <c r="B647" s="35" t="s">
        <v>154</v>
      </c>
      <c r="C647" s="26" t="s">
        <v>163</v>
      </c>
      <c r="D647" s="21" t="s">
        <v>202</v>
      </c>
      <c r="E647" s="34">
        <v>3</v>
      </c>
      <c r="F647" s="37">
        <v>675</v>
      </c>
      <c r="G647" s="34">
        <f>675*12</f>
        <v>8100</v>
      </c>
      <c r="H647" s="37">
        <v>0</v>
      </c>
      <c r="I647" s="37">
        <v>0</v>
      </c>
      <c r="J647" s="37">
        <v>0</v>
      </c>
      <c r="K647" s="37">
        <v>0</v>
      </c>
      <c r="L647" s="43">
        <f t="shared" si="30"/>
        <v>8100</v>
      </c>
    </row>
    <row r="648" spans="1:24" s="33" customFormat="1" ht="24" customHeight="1" x14ac:dyDescent="0.25">
      <c r="A648" s="42">
        <v>642</v>
      </c>
      <c r="B648" s="35" t="s">
        <v>142</v>
      </c>
      <c r="C648" s="26" t="s">
        <v>163</v>
      </c>
      <c r="D648" s="21" t="s">
        <v>202</v>
      </c>
      <c r="E648" s="34">
        <v>6</v>
      </c>
      <c r="F648" s="37">
        <v>901</v>
      </c>
      <c r="G648" s="34">
        <f t="shared" si="29"/>
        <v>10812</v>
      </c>
      <c r="H648" s="37">
        <v>75.08</v>
      </c>
      <c r="I648" s="37">
        <v>38.33</v>
      </c>
      <c r="J648" s="37">
        <v>0</v>
      </c>
      <c r="K648" s="37">
        <v>0</v>
      </c>
      <c r="L648" s="43">
        <f t="shared" si="30"/>
        <v>10925.41</v>
      </c>
    </row>
    <row r="649" spans="1:24" s="33" customFormat="1" ht="24" customHeight="1" x14ac:dyDescent="0.25">
      <c r="A649" s="42">
        <v>643</v>
      </c>
      <c r="B649" s="35" t="s">
        <v>154</v>
      </c>
      <c r="C649" s="26" t="s">
        <v>163</v>
      </c>
      <c r="D649" s="21" t="s">
        <v>202</v>
      </c>
      <c r="E649" s="34">
        <v>3</v>
      </c>
      <c r="F649" s="37">
        <v>675</v>
      </c>
      <c r="G649" s="34">
        <f>675*12</f>
        <v>8100</v>
      </c>
      <c r="H649" s="37">
        <v>0</v>
      </c>
      <c r="I649" s="37">
        <v>0</v>
      </c>
      <c r="J649" s="37">
        <v>0</v>
      </c>
      <c r="K649" s="37">
        <v>0</v>
      </c>
      <c r="L649" s="43">
        <f t="shared" si="30"/>
        <v>8100</v>
      </c>
    </row>
    <row r="650" spans="1:24" s="33" customFormat="1" ht="24" customHeight="1" x14ac:dyDescent="0.25">
      <c r="A650" s="42">
        <v>644</v>
      </c>
      <c r="B650" s="35" t="s">
        <v>154</v>
      </c>
      <c r="C650" s="26" t="s">
        <v>163</v>
      </c>
      <c r="D650" s="21" t="s">
        <v>202</v>
      </c>
      <c r="E650" s="34">
        <v>3</v>
      </c>
      <c r="F650" s="37">
        <v>675</v>
      </c>
      <c r="G650" s="34">
        <f>675*12</f>
        <v>8100</v>
      </c>
      <c r="H650" s="37">
        <v>0</v>
      </c>
      <c r="I650" s="37">
        <v>0</v>
      </c>
      <c r="J650" s="37">
        <v>0</v>
      </c>
      <c r="K650" s="37">
        <v>0</v>
      </c>
      <c r="L650" s="43">
        <f t="shared" si="30"/>
        <v>8100</v>
      </c>
    </row>
    <row r="651" spans="1:24" s="33" customFormat="1" ht="24" customHeight="1" x14ac:dyDescent="0.25">
      <c r="A651" s="42">
        <v>645</v>
      </c>
      <c r="B651" s="35" t="s">
        <v>143</v>
      </c>
      <c r="C651" s="26" t="s">
        <v>163</v>
      </c>
      <c r="D651" s="21" t="s">
        <v>202</v>
      </c>
      <c r="E651" s="41">
        <v>11</v>
      </c>
      <c r="F651" s="38">
        <v>1676</v>
      </c>
      <c r="G651" s="34">
        <f>1676*12</f>
        <v>20112</v>
      </c>
      <c r="H651" s="37">
        <v>0</v>
      </c>
      <c r="I651" s="37">
        <v>0</v>
      </c>
      <c r="J651" s="37">
        <v>0</v>
      </c>
      <c r="K651" s="37">
        <v>0</v>
      </c>
      <c r="L651" s="43">
        <f t="shared" si="30"/>
        <v>20112</v>
      </c>
    </row>
    <row r="652" spans="1:24" s="33" customFormat="1" ht="24" customHeight="1" x14ac:dyDescent="0.25">
      <c r="A652" s="42">
        <v>646</v>
      </c>
      <c r="B652" s="35" t="s">
        <v>165</v>
      </c>
      <c r="C652" s="26" t="s">
        <v>163</v>
      </c>
      <c r="D652" s="21" t="s">
        <v>201</v>
      </c>
      <c r="E652" s="34">
        <v>4</v>
      </c>
      <c r="F652" s="37">
        <v>585</v>
      </c>
      <c r="G652" s="34">
        <f>585*12</f>
        <v>7020</v>
      </c>
      <c r="H652" s="37">
        <v>0</v>
      </c>
      <c r="I652" s="37">
        <v>0</v>
      </c>
      <c r="J652" s="37">
        <v>0</v>
      </c>
      <c r="K652" s="37">
        <v>0</v>
      </c>
      <c r="L652" s="43">
        <f t="shared" si="30"/>
        <v>7020</v>
      </c>
    </row>
    <row r="653" spans="1:24" s="33" customFormat="1" ht="24" customHeight="1" x14ac:dyDescent="0.25">
      <c r="A653" s="42">
        <v>647</v>
      </c>
      <c r="B653" s="35" t="s">
        <v>155</v>
      </c>
      <c r="C653" s="26" t="s">
        <v>163</v>
      </c>
      <c r="D653" s="21" t="s">
        <v>201</v>
      </c>
      <c r="E653" s="34">
        <v>7</v>
      </c>
      <c r="F653" s="37">
        <v>986</v>
      </c>
      <c r="G653" s="34">
        <f>986*12</f>
        <v>11832</v>
      </c>
      <c r="H653" s="37">
        <v>0</v>
      </c>
      <c r="I653" s="37">
        <v>0</v>
      </c>
      <c r="J653" s="37">
        <v>0</v>
      </c>
      <c r="K653" s="37">
        <v>0</v>
      </c>
      <c r="L653" s="43">
        <f t="shared" si="30"/>
        <v>11832</v>
      </c>
    </row>
    <row r="654" spans="1:24" s="33" customFormat="1" ht="24" customHeight="1" x14ac:dyDescent="0.25">
      <c r="A654" s="42">
        <v>648</v>
      </c>
      <c r="B654" s="35" t="s">
        <v>152</v>
      </c>
      <c r="C654" s="26" t="s">
        <v>163</v>
      </c>
      <c r="D654" s="21" t="s">
        <v>201</v>
      </c>
      <c r="E654" s="34">
        <v>9</v>
      </c>
      <c r="F654" s="38">
        <v>1212</v>
      </c>
      <c r="G654" s="34">
        <f>1212*12</f>
        <v>14544</v>
      </c>
      <c r="H654" s="37">
        <v>0</v>
      </c>
      <c r="I654" s="37">
        <v>0</v>
      </c>
      <c r="J654" s="37">
        <v>0</v>
      </c>
      <c r="K654" s="37">
        <v>0</v>
      </c>
      <c r="L654" s="43">
        <f t="shared" si="30"/>
        <v>14544</v>
      </c>
    </row>
    <row r="655" spans="1:24" s="33" customFormat="1" ht="24" customHeight="1" x14ac:dyDescent="0.25">
      <c r="A655" s="42">
        <v>649</v>
      </c>
      <c r="B655" s="35" t="s">
        <v>167</v>
      </c>
      <c r="C655" s="26" t="s">
        <v>163</v>
      </c>
      <c r="D655" s="21" t="s">
        <v>201</v>
      </c>
      <c r="E655" s="34">
        <v>2</v>
      </c>
      <c r="F655" s="37">
        <v>527</v>
      </c>
      <c r="G655" s="34">
        <f>527*12</f>
        <v>6324</v>
      </c>
      <c r="H655" s="37">
        <v>0</v>
      </c>
      <c r="I655" s="37">
        <v>0</v>
      </c>
      <c r="J655" s="37">
        <v>0</v>
      </c>
      <c r="K655" s="37">
        <v>0</v>
      </c>
      <c r="L655" s="43">
        <f t="shared" si="30"/>
        <v>6324</v>
      </c>
    </row>
    <row r="656" spans="1:24" s="33" customFormat="1" ht="24" customHeight="1" x14ac:dyDescent="0.25">
      <c r="A656" s="42">
        <v>650</v>
      </c>
      <c r="B656" s="35" t="s">
        <v>154</v>
      </c>
      <c r="C656" s="26" t="s">
        <v>163</v>
      </c>
      <c r="D656" s="21" t="s">
        <v>201</v>
      </c>
      <c r="E656" s="34">
        <v>3</v>
      </c>
      <c r="F656" s="37">
        <v>675</v>
      </c>
      <c r="G656" s="34">
        <f>675*12</f>
        <v>8100</v>
      </c>
      <c r="H656" s="37">
        <v>0</v>
      </c>
      <c r="I656" s="37">
        <v>0</v>
      </c>
      <c r="J656" s="37">
        <v>0</v>
      </c>
      <c r="K656" s="37">
        <v>0</v>
      </c>
      <c r="L656" s="43">
        <f t="shared" si="30"/>
        <v>8100</v>
      </c>
    </row>
    <row r="657" spans="1:12" s="33" customFormat="1" ht="24" customHeight="1" x14ac:dyDescent="0.25">
      <c r="A657" s="42">
        <v>651</v>
      </c>
      <c r="B657" s="35" t="s">
        <v>165</v>
      </c>
      <c r="C657" s="26" t="s">
        <v>163</v>
      </c>
      <c r="D657" s="21" t="s">
        <v>201</v>
      </c>
      <c r="E657" s="34">
        <v>1</v>
      </c>
      <c r="F657" s="37">
        <v>585</v>
      </c>
      <c r="G657" s="34">
        <f>585*12</f>
        <v>7020</v>
      </c>
      <c r="H657" s="37">
        <v>0</v>
      </c>
      <c r="I657" s="37">
        <v>0</v>
      </c>
      <c r="J657" s="37">
        <v>78.08</v>
      </c>
      <c r="K657" s="37">
        <v>0</v>
      </c>
      <c r="L657" s="43">
        <f t="shared" si="30"/>
        <v>7098.08</v>
      </c>
    </row>
    <row r="658" spans="1:12" s="33" customFormat="1" ht="24" customHeight="1" x14ac:dyDescent="0.25">
      <c r="A658" s="42">
        <v>652</v>
      </c>
      <c r="B658" s="35" t="s">
        <v>154</v>
      </c>
      <c r="C658" s="26" t="s">
        <v>163</v>
      </c>
      <c r="D658" s="21" t="s">
        <v>201</v>
      </c>
      <c r="E658" s="34">
        <v>3</v>
      </c>
      <c r="F658" s="37">
        <v>675</v>
      </c>
      <c r="G658" s="34">
        <f>675*12</f>
        <v>8100</v>
      </c>
      <c r="H658" s="37">
        <v>0</v>
      </c>
      <c r="I658" s="37">
        <v>0</v>
      </c>
      <c r="J658" s="37">
        <v>0</v>
      </c>
      <c r="K658" s="37">
        <v>0</v>
      </c>
      <c r="L658" s="43">
        <f t="shared" si="30"/>
        <v>8100</v>
      </c>
    </row>
    <row r="659" spans="1:12" s="33" customFormat="1" ht="24" customHeight="1" x14ac:dyDescent="0.25">
      <c r="A659" s="42">
        <v>653</v>
      </c>
      <c r="B659" s="35" t="s">
        <v>152</v>
      </c>
      <c r="C659" s="26" t="s">
        <v>163</v>
      </c>
      <c r="D659" s="21" t="s">
        <v>201</v>
      </c>
      <c r="E659" s="34">
        <v>9</v>
      </c>
      <c r="F659" s="38">
        <v>1212</v>
      </c>
      <c r="G659" s="34">
        <f>1212*12</f>
        <v>14544</v>
      </c>
      <c r="H659" s="37">
        <v>0</v>
      </c>
      <c r="I659" s="37">
        <v>0</v>
      </c>
      <c r="J659" s="37">
        <v>0</v>
      </c>
      <c r="K659" s="37">
        <v>0</v>
      </c>
      <c r="L659" s="43">
        <f t="shared" si="30"/>
        <v>14544</v>
      </c>
    </row>
    <row r="660" spans="1:12" s="33" customFormat="1" ht="24" customHeight="1" x14ac:dyDescent="0.25">
      <c r="A660" s="42">
        <v>654</v>
      </c>
      <c r="B660" s="35" t="s">
        <v>154</v>
      </c>
      <c r="C660" s="26" t="s">
        <v>163</v>
      </c>
      <c r="D660" s="21" t="s">
        <v>201</v>
      </c>
      <c r="E660" s="41">
        <v>3</v>
      </c>
      <c r="F660" s="37">
        <v>675</v>
      </c>
      <c r="G660" s="34">
        <f>675*12</f>
        <v>8100</v>
      </c>
      <c r="H660" s="37">
        <v>0</v>
      </c>
      <c r="I660" s="37">
        <v>0</v>
      </c>
      <c r="J660" s="37">
        <v>0</v>
      </c>
      <c r="K660" s="37">
        <v>0</v>
      </c>
      <c r="L660" s="43">
        <f t="shared" si="30"/>
        <v>8100</v>
      </c>
    </row>
    <row r="661" spans="1:12" s="33" customFormat="1" ht="24" customHeight="1" x14ac:dyDescent="0.25">
      <c r="A661" s="42">
        <v>655</v>
      </c>
      <c r="B661" s="35" t="s">
        <v>154</v>
      </c>
      <c r="C661" s="26" t="s">
        <v>163</v>
      </c>
      <c r="D661" s="21" t="s">
        <v>201</v>
      </c>
      <c r="E661" s="34">
        <v>3</v>
      </c>
      <c r="F661" s="37">
        <v>675</v>
      </c>
      <c r="G661" s="34">
        <f t="shared" ref="G661:G663" si="31">675*12</f>
        <v>8100</v>
      </c>
      <c r="H661" s="37">
        <v>0</v>
      </c>
      <c r="I661" s="37">
        <v>0</v>
      </c>
      <c r="J661" s="37">
        <v>0</v>
      </c>
      <c r="K661" s="37">
        <v>0</v>
      </c>
      <c r="L661" s="43">
        <f t="shared" si="30"/>
        <v>8100</v>
      </c>
    </row>
    <row r="662" spans="1:12" s="33" customFormat="1" ht="24" customHeight="1" x14ac:dyDescent="0.25">
      <c r="A662" s="42">
        <v>656</v>
      </c>
      <c r="B662" s="35" t="s">
        <v>154</v>
      </c>
      <c r="C662" s="26" t="s">
        <v>163</v>
      </c>
      <c r="D662" s="21" t="s">
        <v>201</v>
      </c>
      <c r="E662" s="41">
        <v>3</v>
      </c>
      <c r="F662" s="37">
        <v>675</v>
      </c>
      <c r="G662" s="34">
        <f t="shared" si="31"/>
        <v>8100</v>
      </c>
      <c r="H662" s="37">
        <v>0</v>
      </c>
      <c r="I662" s="37">
        <v>0</v>
      </c>
      <c r="J662" s="37">
        <v>0</v>
      </c>
      <c r="K662" s="37">
        <v>0</v>
      </c>
      <c r="L662" s="43">
        <f t="shared" si="30"/>
        <v>8100</v>
      </c>
    </row>
    <row r="663" spans="1:12" s="33" customFormat="1" ht="24" customHeight="1" x14ac:dyDescent="0.25">
      <c r="A663" s="42">
        <v>657</v>
      </c>
      <c r="B663" s="35" t="s">
        <v>154</v>
      </c>
      <c r="C663" s="26" t="s">
        <v>163</v>
      </c>
      <c r="D663" s="21" t="s">
        <v>201</v>
      </c>
      <c r="E663" s="34">
        <v>3</v>
      </c>
      <c r="F663" s="37">
        <v>675</v>
      </c>
      <c r="G663" s="34">
        <f t="shared" si="31"/>
        <v>8100</v>
      </c>
      <c r="H663" s="37">
        <v>0</v>
      </c>
      <c r="I663" s="37">
        <v>0</v>
      </c>
      <c r="J663" s="37">
        <v>0</v>
      </c>
      <c r="K663" s="37">
        <v>0</v>
      </c>
      <c r="L663" s="43">
        <f t="shared" si="30"/>
        <v>8100</v>
      </c>
    </row>
    <row r="664" spans="1:12" s="33" customFormat="1" ht="24" customHeight="1" x14ac:dyDescent="0.25">
      <c r="A664" s="42">
        <v>658</v>
      </c>
      <c r="B664" s="35" t="s">
        <v>142</v>
      </c>
      <c r="C664" s="26" t="s">
        <v>163</v>
      </c>
      <c r="D664" s="21" t="s">
        <v>201</v>
      </c>
      <c r="E664" s="41">
        <v>6</v>
      </c>
      <c r="F664" s="37">
        <v>901</v>
      </c>
      <c r="G664" s="34">
        <f t="shared" si="29"/>
        <v>10812</v>
      </c>
      <c r="H664" s="37">
        <v>0</v>
      </c>
      <c r="I664" s="37">
        <v>0</v>
      </c>
      <c r="J664" s="37">
        <v>0</v>
      </c>
      <c r="K664" s="37">
        <v>0</v>
      </c>
      <c r="L664" s="43">
        <f t="shared" si="30"/>
        <v>10812</v>
      </c>
    </row>
    <row r="665" spans="1:12" s="33" customFormat="1" ht="24" customHeight="1" x14ac:dyDescent="0.25">
      <c r="A665" s="42">
        <v>659</v>
      </c>
      <c r="B665" s="35" t="s">
        <v>142</v>
      </c>
      <c r="C665" s="26" t="s">
        <v>163</v>
      </c>
      <c r="D665" s="21" t="s">
        <v>201</v>
      </c>
      <c r="E665" s="34">
        <v>6</v>
      </c>
      <c r="F665" s="37">
        <v>901</v>
      </c>
      <c r="G665" s="34">
        <f t="shared" si="29"/>
        <v>10812</v>
      </c>
      <c r="H665" s="37">
        <v>0</v>
      </c>
      <c r="I665" s="37">
        <v>0</v>
      </c>
      <c r="J665" s="37">
        <v>0</v>
      </c>
      <c r="K665" s="37">
        <v>0</v>
      </c>
      <c r="L665" s="43">
        <f t="shared" si="30"/>
        <v>10812</v>
      </c>
    </row>
    <row r="666" spans="1:12" s="33" customFormat="1" ht="24" customHeight="1" x14ac:dyDescent="0.25">
      <c r="A666" s="42">
        <v>660</v>
      </c>
      <c r="B666" s="35" t="s">
        <v>154</v>
      </c>
      <c r="C666" s="26" t="s">
        <v>163</v>
      </c>
      <c r="D666" s="21" t="s">
        <v>201</v>
      </c>
      <c r="E666" s="41">
        <v>3</v>
      </c>
      <c r="F666" s="37">
        <v>675</v>
      </c>
      <c r="G666" s="34">
        <f>675*12</f>
        <v>8100</v>
      </c>
      <c r="H666" s="37">
        <v>0</v>
      </c>
      <c r="I666" s="37">
        <v>0</v>
      </c>
      <c r="J666" s="37">
        <v>0</v>
      </c>
      <c r="K666" s="37">
        <v>0</v>
      </c>
      <c r="L666" s="43">
        <f t="shared" si="30"/>
        <v>8100</v>
      </c>
    </row>
    <row r="667" spans="1:12" s="33" customFormat="1" ht="24" customHeight="1" x14ac:dyDescent="0.25">
      <c r="A667" s="42">
        <v>661</v>
      </c>
      <c r="B667" s="35" t="s">
        <v>155</v>
      </c>
      <c r="C667" s="26" t="s">
        <v>163</v>
      </c>
      <c r="D667" s="21" t="s">
        <v>201</v>
      </c>
      <c r="E667" s="34">
        <v>7</v>
      </c>
      <c r="F667" s="37">
        <v>986</v>
      </c>
      <c r="G667" s="34">
        <f>986*12</f>
        <v>11832</v>
      </c>
      <c r="H667" s="37">
        <v>0</v>
      </c>
      <c r="I667" s="37">
        <v>0</v>
      </c>
      <c r="J667" s="37">
        <v>0</v>
      </c>
      <c r="K667" s="37">
        <v>0</v>
      </c>
      <c r="L667" s="43">
        <f t="shared" si="30"/>
        <v>11832</v>
      </c>
    </row>
    <row r="668" spans="1:12" s="33" customFormat="1" ht="24" customHeight="1" x14ac:dyDescent="0.25">
      <c r="A668" s="42">
        <v>662</v>
      </c>
      <c r="B668" s="35" t="s">
        <v>152</v>
      </c>
      <c r="C668" s="26" t="s">
        <v>163</v>
      </c>
      <c r="D668" s="21" t="s">
        <v>201</v>
      </c>
      <c r="E668" s="34">
        <v>9</v>
      </c>
      <c r="F668" s="38">
        <v>1212</v>
      </c>
      <c r="G668" s="34">
        <f>1212*12</f>
        <v>14544</v>
      </c>
      <c r="H668" s="37">
        <v>0</v>
      </c>
      <c r="I668" s="37">
        <v>0</v>
      </c>
      <c r="J668" s="37">
        <v>0</v>
      </c>
      <c r="K668" s="37">
        <v>0</v>
      </c>
      <c r="L668" s="43">
        <f t="shared" si="30"/>
        <v>14544</v>
      </c>
    </row>
    <row r="669" spans="1:12" s="33" customFormat="1" ht="24" customHeight="1" x14ac:dyDescent="0.25">
      <c r="A669" s="42">
        <v>663</v>
      </c>
      <c r="B669" s="35" t="s">
        <v>142</v>
      </c>
      <c r="C669" s="26" t="s">
        <v>163</v>
      </c>
      <c r="D669" s="21" t="s">
        <v>201</v>
      </c>
      <c r="E669" s="34">
        <v>6</v>
      </c>
      <c r="F669" s="37">
        <v>901</v>
      </c>
      <c r="G669" s="34">
        <f t="shared" si="29"/>
        <v>10812</v>
      </c>
      <c r="H669" s="37">
        <v>75.08</v>
      </c>
      <c r="I669" s="37">
        <v>38.33</v>
      </c>
      <c r="J669" s="37">
        <v>0</v>
      </c>
      <c r="K669" s="37">
        <v>0</v>
      </c>
      <c r="L669" s="43">
        <f t="shared" si="30"/>
        <v>10925.41</v>
      </c>
    </row>
    <row r="670" spans="1:12" s="33" customFormat="1" ht="24" customHeight="1" x14ac:dyDescent="0.25">
      <c r="A670" s="42">
        <v>664</v>
      </c>
      <c r="B670" s="35" t="s">
        <v>147</v>
      </c>
      <c r="C670" s="26" t="s">
        <v>163</v>
      </c>
      <c r="D670" s="21" t="s">
        <v>201</v>
      </c>
      <c r="E670" s="41">
        <v>10</v>
      </c>
      <c r="F670" s="38">
        <v>1412</v>
      </c>
      <c r="G670" s="34">
        <f>1412*12</f>
        <v>16944</v>
      </c>
      <c r="H670" s="37">
        <v>0</v>
      </c>
      <c r="I670" s="37">
        <v>0</v>
      </c>
      <c r="J670" s="37">
        <v>0</v>
      </c>
      <c r="K670" s="37">
        <v>0</v>
      </c>
      <c r="L670" s="43">
        <f t="shared" si="30"/>
        <v>16944</v>
      </c>
    </row>
    <row r="671" spans="1:12" s="33" customFormat="1" ht="24" customHeight="1" x14ac:dyDescent="0.25">
      <c r="A671" s="42">
        <v>665</v>
      </c>
      <c r="B671" s="35" t="s">
        <v>149</v>
      </c>
      <c r="C671" s="26" t="s">
        <v>163</v>
      </c>
      <c r="D671" s="21" t="s">
        <v>201</v>
      </c>
      <c r="E671" s="41">
        <v>8</v>
      </c>
      <c r="F671" s="38">
        <v>1086</v>
      </c>
      <c r="G671" s="34">
        <f>1086*12</f>
        <v>13032</v>
      </c>
      <c r="H671" s="37">
        <v>0</v>
      </c>
      <c r="I671" s="37">
        <v>0</v>
      </c>
      <c r="J671" s="37">
        <v>0</v>
      </c>
      <c r="K671" s="37">
        <v>0</v>
      </c>
      <c r="L671" s="43">
        <f t="shared" si="30"/>
        <v>13032</v>
      </c>
    </row>
    <row r="672" spans="1:12" s="33" customFormat="1" ht="24" customHeight="1" x14ac:dyDescent="0.25">
      <c r="A672" s="42">
        <v>666</v>
      </c>
      <c r="B672" s="35" t="s">
        <v>152</v>
      </c>
      <c r="C672" s="26" t="s">
        <v>163</v>
      </c>
      <c r="D672" s="21" t="s">
        <v>201</v>
      </c>
      <c r="E672" s="41">
        <v>9</v>
      </c>
      <c r="F672" s="38">
        <v>1212</v>
      </c>
      <c r="G672" s="34">
        <f>1212*12</f>
        <v>14544</v>
      </c>
      <c r="H672" s="37">
        <v>0</v>
      </c>
      <c r="I672" s="37">
        <v>0</v>
      </c>
      <c r="J672" s="37">
        <v>0</v>
      </c>
      <c r="K672" s="37">
        <v>0</v>
      </c>
      <c r="L672" s="43">
        <f t="shared" si="30"/>
        <v>14544</v>
      </c>
    </row>
    <row r="673" spans="1:12" s="33" customFormat="1" ht="24" customHeight="1" x14ac:dyDescent="0.25">
      <c r="A673" s="42">
        <v>667</v>
      </c>
      <c r="B673" s="35" t="s">
        <v>155</v>
      </c>
      <c r="C673" s="26" t="s">
        <v>163</v>
      </c>
      <c r="D673" s="21" t="s">
        <v>201</v>
      </c>
      <c r="E673" s="41">
        <v>7</v>
      </c>
      <c r="F673" s="37">
        <v>986</v>
      </c>
      <c r="G673" s="34">
        <f>986*12</f>
        <v>11832</v>
      </c>
      <c r="H673" s="37">
        <v>0</v>
      </c>
      <c r="I673" s="37">
        <v>0</v>
      </c>
      <c r="J673" s="37">
        <v>0</v>
      </c>
      <c r="K673" s="37">
        <v>0</v>
      </c>
      <c r="L673" s="43">
        <f t="shared" si="30"/>
        <v>11832</v>
      </c>
    </row>
    <row r="674" spans="1:12" s="33" customFormat="1" ht="24" customHeight="1" x14ac:dyDescent="0.25">
      <c r="A674" s="42">
        <v>668</v>
      </c>
      <c r="B674" s="35" t="s">
        <v>147</v>
      </c>
      <c r="C674" s="26" t="s">
        <v>163</v>
      </c>
      <c r="D674" s="21" t="s">
        <v>201</v>
      </c>
      <c r="E674" s="41">
        <v>10</v>
      </c>
      <c r="F674" s="37">
        <v>611.87</v>
      </c>
      <c r="G674" s="34">
        <f>611.87*12</f>
        <v>7342.4400000000005</v>
      </c>
      <c r="H674" s="37">
        <v>117.67</v>
      </c>
      <c r="I674" s="37">
        <v>38.33</v>
      </c>
      <c r="J674" s="37">
        <v>0</v>
      </c>
      <c r="K674" s="37">
        <v>0</v>
      </c>
      <c r="L674" s="43">
        <f t="shared" si="30"/>
        <v>7498.4400000000005</v>
      </c>
    </row>
    <row r="675" spans="1:12" s="33" customFormat="1" ht="24" customHeight="1" x14ac:dyDescent="0.25">
      <c r="A675" s="42">
        <v>669</v>
      </c>
      <c r="B675" s="35" t="s">
        <v>142</v>
      </c>
      <c r="C675" s="26" t="s">
        <v>163</v>
      </c>
      <c r="D675" s="21" t="s">
        <v>201</v>
      </c>
      <c r="E675" s="41">
        <v>6</v>
      </c>
      <c r="F675" s="37">
        <v>901</v>
      </c>
      <c r="G675" s="34">
        <f>901*12</f>
        <v>10812</v>
      </c>
      <c r="H675" s="37">
        <v>0</v>
      </c>
      <c r="I675" s="37">
        <v>0</v>
      </c>
      <c r="J675" s="37">
        <v>0</v>
      </c>
      <c r="K675" s="37">
        <v>0</v>
      </c>
      <c r="L675" s="43">
        <f t="shared" si="30"/>
        <v>10812</v>
      </c>
    </row>
    <row r="676" spans="1:12" s="33" customFormat="1" ht="24" customHeight="1" x14ac:dyDescent="0.25">
      <c r="A676" s="42">
        <v>670</v>
      </c>
      <c r="B676" s="35" t="s">
        <v>143</v>
      </c>
      <c r="C676" s="26" t="s">
        <v>163</v>
      </c>
      <c r="D676" s="21" t="s">
        <v>201</v>
      </c>
      <c r="E676" s="41">
        <v>11</v>
      </c>
      <c r="F676" s="38">
        <v>1676</v>
      </c>
      <c r="G676" s="34">
        <f>1676*12</f>
        <v>20112</v>
      </c>
      <c r="H676" s="37">
        <v>0</v>
      </c>
      <c r="I676" s="37">
        <v>0</v>
      </c>
      <c r="J676" s="37">
        <v>0</v>
      </c>
      <c r="K676" s="37">
        <v>0</v>
      </c>
      <c r="L676" s="43">
        <f t="shared" si="30"/>
        <v>20112</v>
      </c>
    </row>
    <row r="677" spans="1:12" s="33" customFormat="1" ht="24" customHeight="1" x14ac:dyDescent="0.25">
      <c r="A677" s="42">
        <v>671</v>
      </c>
      <c r="B677" s="35" t="s">
        <v>149</v>
      </c>
      <c r="C677" s="26" t="s">
        <v>163</v>
      </c>
      <c r="D677" s="21" t="s">
        <v>201</v>
      </c>
      <c r="E677" s="41">
        <v>8</v>
      </c>
      <c r="F677" s="38">
        <v>1086</v>
      </c>
      <c r="G677" s="34">
        <f>1086*12</f>
        <v>13032</v>
      </c>
      <c r="H677" s="37">
        <v>90.5</v>
      </c>
      <c r="I677" s="37">
        <v>38.33</v>
      </c>
      <c r="J677" s="37">
        <v>0</v>
      </c>
      <c r="K677" s="37">
        <v>0</v>
      </c>
      <c r="L677" s="43">
        <f t="shared" si="30"/>
        <v>13160.83</v>
      </c>
    </row>
    <row r="678" spans="1:12" s="33" customFormat="1" ht="24" customHeight="1" x14ac:dyDescent="0.25">
      <c r="A678" s="42">
        <v>672</v>
      </c>
      <c r="B678" s="35" t="s">
        <v>155</v>
      </c>
      <c r="C678" s="26" t="s">
        <v>163</v>
      </c>
      <c r="D678" s="21" t="s">
        <v>201</v>
      </c>
      <c r="E678" s="41">
        <v>7</v>
      </c>
      <c r="F678" s="37">
        <v>986</v>
      </c>
      <c r="G678" s="34">
        <f>986*12</f>
        <v>11832</v>
      </c>
      <c r="H678" s="37">
        <v>0</v>
      </c>
      <c r="I678" s="37">
        <v>0</v>
      </c>
      <c r="J678" s="37">
        <v>0</v>
      </c>
      <c r="K678" s="37">
        <v>0</v>
      </c>
      <c r="L678" s="43">
        <f t="shared" si="30"/>
        <v>11832</v>
      </c>
    </row>
    <row r="679" spans="1:12" s="33" customFormat="1" ht="24" customHeight="1" x14ac:dyDescent="0.25">
      <c r="A679" s="42">
        <v>673</v>
      </c>
      <c r="B679" s="35" t="s">
        <v>152</v>
      </c>
      <c r="C679" s="26" t="s">
        <v>163</v>
      </c>
      <c r="D679" s="21" t="s">
        <v>201</v>
      </c>
      <c r="E679" s="41">
        <v>9</v>
      </c>
      <c r="F679" s="38">
        <v>1212</v>
      </c>
      <c r="G679" s="34">
        <f>1212*12</f>
        <v>14544</v>
      </c>
      <c r="H679" s="37">
        <v>0</v>
      </c>
      <c r="I679" s="37">
        <v>0</v>
      </c>
      <c r="J679" s="37">
        <v>0</v>
      </c>
      <c r="K679" s="37">
        <v>0</v>
      </c>
      <c r="L679" s="43">
        <f t="shared" si="30"/>
        <v>14544</v>
      </c>
    </row>
    <row r="680" spans="1:12" s="33" customFormat="1" ht="24" customHeight="1" x14ac:dyDescent="0.25">
      <c r="A680" s="42">
        <v>674</v>
      </c>
      <c r="B680" s="35" t="s">
        <v>143</v>
      </c>
      <c r="C680" s="26" t="s">
        <v>163</v>
      </c>
      <c r="D680" s="21" t="s">
        <v>201</v>
      </c>
      <c r="E680" s="41">
        <v>11</v>
      </c>
      <c r="F680" s="38">
        <v>1676</v>
      </c>
      <c r="G680" s="34">
        <f>1676*12</f>
        <v>20112</v>
      </c>
      <c r="H680" s="37">
        <v>0</v>
      </c>
      <c r="I680" s="37">
        <v>0</v>
      </c>
      <c r="J680" s="37">
        <v>0</v>
      </c>
      <c r="K680" s="37">
        <v>0</v>
      </c>
      <c r="L680" s="43">
        <f t="shared" si="30"/>
        <v>20112</v>
      </c>
    </row>
    <row r="681" spans="1:12" s="33" customFormat="1" ht="24" customHeight="1" x14ac:dyDescent="0.25">
      <c r="A681" s="42">
        <v>675</v>
      </c>
      <c r="B681" s="35" t="s">
        <v>142</v>
      </c>
      <c r="C681" s="26" t="s">
        <v>163</v>
      </c>
      <c r="D681" s="21" t="s">
        <v>201</v>
      </c>
      <c r="E681" s="41">
        <v>6</v>
      </c>
      <c r="F681" s="37">
        <v>901</v>
      </c>
      <c r="G681" s="34">
        <f t="shared" si="29"/>
        <v>10812</v>
      </c>
      <c r="H681" s="37">
        <v>0</v>
      </c>
      <c r="I681" s="37">
        <v>0</v>
      </c>
      <c r="J681" s="37">
        <v>0</v>
      </c>
      <c r="K681" s="37">
        <v>0</v>
      </c>
      <c r="L681" s="43">
        <f t="shared" si="30"/>
        <v>10812</v>
      </c>
    </row>
    <row r="682" spans="1:12" s="33" customFormat="1" ht="24" customHeight="1" x14ac:dyDescent="0.25">
      <c r="A682" s="42">
        <v>676</v>
      </c>
      <c r="B682" s="35" t="s">
        <v>155</v>
      </c>
      <c r="C682" s="26" t="s">
        <v>163</v>
      </c>
      <c r="D682" s="21" t="s">
        <v>201</v>
      </c>
      <c r="E682" s="41">
        <v>7</v>
      </c>
      <c r="F682" s="37">
        <v>986</v>
      </c>
      <c r="G682" s="34">
        <f>986*12</f>
        <v>11832</v>
      </c>
      <c r="H682" s="37">
        <v>0</v>
      </c>
      <c r="I682" s="37">
        <v>0</v>
      </c>
      <c r="J682" s="37">
        <v>0</v>
      </c>
      <c r="K682" s="37">
        <v>0</v>
      </c>
      <c r="L682" s="43">
        <f t="shared" si="30"/>
        <v>11832</v>
      </c>
    </row>
    <row r="683" spans="1:12" s="33" customFormat="1" ht="24" customHeight="1" x14ac:dyDescent="0.25">
      <c r="A683" s="42">
        <v>677</v>
      </c>
      <c r="B683" s="35" t="s">
        <v>143</v>
      </c>
      <c r="C683" s="26" t="s">
        <v>163</v>
      </c>
      <c r="D683" s="21" t="s">
        <v>201</v>
      </c>
      <c r="E683" s="41">
        <v>11</v>
      </c>
      <c r="F683" s="38">
        <v>1676</v>
      </c>
      <c r="G683" s="34">
        <f>1676*12</f>
        <v>20112</v>
      </c>
      <c r="H683" s="37">
        <v>0</v>
      </c>
      <c r="I683" s="37">
        <v>0</v>
      </c>
      <c r="J683" s="37">
        <v>0</v>
      </c>
      <c r="K683" s="37">
        <v>0</v>
      </c>
      <c r="L683" s="43">
        <f t="shared" si="30"/>
        <v>20112</v>
      </c>
    </row>
    <row r="684" spans="1:12" s="33" customFormat="1" ht="24" customHeight="1" x14ac:dyDescent="0.25">
      <c r="A684" s="42">
        <v>678</v>
      </c>
      <c r="B684" s="35" t="s">
        <v>147</v>
      </c>
      <c r="C684" s="26" t="s">
        <v>163</v>
      </c>
      <c r="D684" s="21" t="s">
        <v>201</v>
      </c>
      <c r="E684" s="41">
        <v>10</v>
      </c>
      <c r="F684" s="38">
        <v>1412</v>
      </c>
      <c r="G684" s="34">
        <f>1412*12</f>
        <v>16944</v>
      </c>
      <c r="H684" s="37">
        <v>0</v>
      </c>
      <c r="I684" s="37">
        <v>0</v>
      </c>
      <c r="J684" s="37">
        <v>0</v>
      </c>
      <c r="K684" s="37">
        <v>0</v>
      </c>
      <c r="L684" s="43">
        <f t="shared" si="30"/>
        <v>16944</v>
      </c>
    </row>
    <row r="685" spans="1:12" s="33" customFormat="1" ht="24" customHeight="1" x14ac:dyDescent="0.25">
      <c r="A685" s="42">
        <v>679</v>
      </c>
      <c r="B685" s="35" t="s">
        <v>147</v>
      </c>
      <c r="C685" s="26" t="s">
        <v>163</v>
      </c>
      <c r="D685" s="21" t="s">
        <v>201</v>
      </c>
      <c r="E685" s="41">
        <v>10</v>
      </c>
      <c r="F685" s="38">
        <v>1412</v>
      </c>
      <c r="G685" s="34">
        <f>1412*12</f>
        <v>16944</v>
      </c>
      <c r="H685" s="37">
        <v>0</v>
      </c>
      <c r="I685" s="37">
        <v>0</v>
      </c>
      <c r="J685" s="37">
        <v>0</v>
      </c>
      <c r="K685" s="37">
        <v>0</v>
      </c>
      <c r="L685" s="43">
        <f t="shared" si="30"/>
        <v>16944</v>
      </c>
    </row>
    <row r="686" spans="1:12" s="33" customFormat="1" ht="24" customHeight="1" x14ac:dyDescent="0.25">
      <c r="A686" s="42">
        <v>680</v>
      </c>
      <c r="B686" s="35" t="s">
        <v>168</v>
      </c>
      <c r="C686" s="26" t="s">
        <v>163</v>
      </c>
      <c r="D686" s="21" t="s">
        <v>201</v>
      </c>
      <c r="E686" s="41"/>
      <c r="F686" s="37">
        <v>622</v>
      </c>
      <c r="G686" s="34">
        <f>622*12</f>
        <v>7464</v>
      </c>
      <c r="H686" s="37">
        <v>0</v>
      </c>
      <c r="I686" s="37">
        <v>0</v>
      </c>
      <c r="J686" s="37">
        <v>0</v>
      </c>
      <c r="K686" s="37">
        <v>0</v>
      </c>
      <c r="L686" s="43">
        <f t="shared" si="30"/>
        <v>7464</v>
      </c>
    </row>
    <row r="687" spans="1:12" s="33" customFormat="1" ht="24" customHeight="1" x14ac:dyDescent="0.25">
      <c r="A687" s="42">
        <v>681</v>
      </c>
      <c r="B687" s="35" t="s">
        <v>143</v>
      </c>
      <c r="C687" s="26" t="s">
        <v>163</v>
      </c>
      <c r="D687" s="21" t="s">
        <v>201</v>
      </c>
      <c r="E687" s="41">
        <v>11</v>
      </c>
      <c r="F687" s="38">
        <v>1676</v>
      </c>
      <c r="G687" s="34">
        <f>1676*12</f>
        <v>20112</v>
      </c>
      <c r="H687" s="37">
        <v>0</v>
      </c>
      <c r="I687" s="37">
        <v>0</v>
      </c>
      <c r="J687" s="37">
        <v>0</v>
      </c>
      <c r="K687" s="37">
        <v>0</v>
      </c>
      <c r="L687" s="43">
        <f t="shared" si="30"/>
        <v>20112</v>
      </c>
    </row>
    <row r="688" spans="1:12" s="33" customFormat="1" ht="24" customHeight="1" x14ac:dyDescent="0.25">
      <c r="A688" s="42">
        <v>682</v>
      </c>
      <c r="B688" s="35" t="s">
        <v>147</v>
      </c>
      <c r="C688" s="26" t="s">
        <v>163</v>
      </c>
      <c r="D688" s="21" t="s">
        <v>201</v>
      </c>
      <c r="E688" s="41">
        <v>10</v>
      </c>
      <c r="F688" s="38">
        <v>1412</v>
      </c>
      <c r="G688" s="34">
        <f>1412*12</f>
        <v>16944</v>
      </c>
      <c r="H688" s="37">
        <v>0</v>
      </c>
      <c r="I688" s="37">
        <v>0</v>
      </c>
      <c r="J688" s="37">
        <v>0</v>
      </c>
      <c r="K688" s="37">
        <v>0</v>
      </c>
      <c r="L688" s="43">
        <f t="shared" si="30"/>
        <v>16944</v>
      </c>
    </row>
    <row r="689" spans="1:12" s="33" customFormat="1" ht="24" customHeight="1" x14ac:dyDescent="0.25">
      <c r="A689" s="42">
        <v>683</v>
      </c>
      <c r="B689" s="35" t="s">
        <v>165</v>
      </c>
      <c r="C689" s="26" t="s">
        <v>163</v>
      </c>
      <c r="D689" s="21" t="s">
        <v>201</v>
      </c>
      <c r="E689" s="41">
        <v>1</v>
      </c>
      <c r="F689" s="37">
        <v>585</v>
      </c>
      <c r="G689" s="34">
        <f>585*12</f>
        <v>7020</v>
      </c>
      <c r="H689" s="37">
        <v>0</v>
      </c>
      <c r="I689" s="37">
        <v>0</v>
      </c>
      <c r="J689" s="37">
        <v>214.5</v>
      </c>
      <c r="K689" s="37">
        <v>0</v>
      </c>
      <c r="L689" s="43">
        <f t="shared" si="30"/>
        <v>7234.5</v>
      </c>
    </row>
    <row r="690" spans="1:12" s="33" customFormat="1" ht="24" customHeight="1" x14ac:dyDescent="0.25">
      <c r="A690" s="42">
        <v>684</v>
      </c>
      <c r="B690" s="35" t="s">
        <v>142</v>
      </c>
      <c r="C690" s="26" t="s">
        <v>163</v>
      </c>
      <c r="D690" s="21" t="s">
        <v>201</v>
      </c>
      <c r="E690" s="41"/>
      <c r="F690" s="37">
        <v>901</v>
      </c>
      <c r="G690" s="34">
        <f t="shared" ref="G690:G741" si="32">901*12</f>
        <v>10812</v>
      </c>
      <c r="H690" s="37">
        <v>0</v>
      </c>
      <c r="I690" s="37">
        <v>0</v>
      </c>
      <c r="J690" s="37">
        <v>0</v>
      </c>
      <c r="K690" s="37">
        <v>0</v>
      </c>
      <c r="L690" s="43">
        <f t="shared" si="30"/>
        <v>10812</v>
      </c>
    </row>
    <row r="691" spans="1:12" s="33" customFormat="1" ht="24" customHeight="1" x14ac:dyDescent="0.25">
      <c r="A691" s="42">
        <v>685</v>
      </c>
      <c r="B691" s="35" t="s">
        <v>165</v>
      </c>
      <c r="C691" s="26" t="s">
        <v>163</v>
      </c>
      <c r="D691" s="21" t="s">
        <v>201</v>
      </c>
      <c r="E691" s="41">
        <v>1</v>
      </c>
      <c r="F691" s="37">
        <v>585</v>
      </c>
      <c r="G691" s="34">
        <f>585*12</f>
        <v>7020</v>
      </c>
      <c r="H691" s="37">
        <v>0</v>
      </c>
      <c r="I691" s="37">
        <v>0</v>
      </c>
      <c r="J691" s="37">
        <v>0</v>
      </c>
      <c r="K691" s="37">
        <v>0</v>
      </c>
      <c r="L691" s="43">
        <f t="shared" si="30"/>
        <v>7020</v>
      </c>
    </row>
    <row r="692" spans="1:12" s="33" customFormat="1" ht="24" customHeight="1" x14ac:dyDescent="0.25">
      <c r="A692" s="42">
        <v>686</v>
      </c>
      <c r="B692" s="35" t="s">
        <v>155</v>
      </c>
      <c r="C692" s="26" t="s">
        <v>163</v>
      </c>
      <c r="D692" s="21" t="s">
        <v>201</v>
      </c>
      <c r="E692" s="41">
        <v>7</v>
      </c>
      <c r="F692" s="37">
        <v>986</v>
      </c>
      <c r="G692" s="34">
        <f>986*12</f>
        <v>11832</v>
      </c>
      <c r="H692" s="37">
        <v>0</v>
      </c>
      <c r="I692" s="37">
        <v>0</v>
      </c>
      <c r="J692" s="37">
        <v>0</v>
      </c>
      <c r="K692" s="37">
        <v>0</v>
      </c>
      <c r="L692" s="43">
        <f t="shared" si="30"/>
        <v>11832</v>
      </c>
    </row>
    <row r="693" spans="1:12" s="33" customFormat="1" ht="24" customHeight="1" x14ac:dyDescent="0.25">
      <c r="A693" s="42">
        <v>687</v>
      </c>
      <c r="B693" s="35" t="s">
        <v>145</v>
      </c>
      <c r="C693" s="26" t="s">
        <v>163</v>
      </c>
      <c r="D693" s="21" t="s">
        <v>201</v>
      </c>
      <c r="E693" s="41">
        <v>4</v>
      </c>
      <c r="F693" s="37">
        <v>733</v>
      </c>
      <c r="G693" s="34">
        <f>733*12</f>
        <v>8796</v>
      </c>
      <c r="H693" s="37">
        <v>0</v>
      </c>
      <c r="I693" s="37">
        <v>0</v>
      </c>
      <c r="J693" s="37">
        <v>244.4</v>
      </c>
      <c r="K693" s="37">
        <v>0</v>
      </c>
      <c r="L693" s="43">
        <f t="shared" si="30"/>
        <v>9040.4</v>
      </c>
    </row>
    <row r="694" spans="1:12" s="33" customFormat="1" ht="24" customHeight="1" x14ac:dyDescent="0.25">
      <c r="A694" s="42">
        <v>688</v>
      </c>
      <c r="B694" s="35" t="s">
        <v>167</v>
      </c>
      <c r="C694" s="26" t="s">
        <v>163</v>
      </c>
      <c r="D694" s="21" t="s">
        <v>201</v>
      </c>
      <c r="E694" s="41">
        <v>2</v>
      </c>
      <c r="F694" s="37">
        <v>527</v>
      </c>
      <c r="G694" s="34">
        <f>527*12</f>
        <v>6324</v>
      </c>
      <c r="H694" s="37">
        <v>0</v>
      </c>
      <c r="I694" s="37">
        <v>0</v>
      </c>
      <c r="J694" s="37">
        <v>0</v>
      </c>
      <c r="K694" s="37">
        <v>0</v>
      </c>
      <c r="L694" s="43">
        <f t="shared" si="30"/>
        <v>6324</v>
      </c>
    </row>
    <row r="695" spans="1:12" s="33" customFormat="1" ht="24" customHeight="1" x14ac:dyDescent="0.25">
      <c r="A695" s="42">
        <v>689</v>
      </c>
      <c r="B695" s="35" t="s">
        <v>154</v>
      </c>
      <c r="C695" s="26" t="s">
        <v>163</v>
      </c>
      <c r="D695" s="21" t="s">
        <v>201</v>
      </c>
      <c r="E695" s="41"/>
      <c r="F695" s="37">
        <v>675</v>
      </c>
      <c r="G695" s="34">
        <f>675*12</f>
        <v>8100</v>
      </c>
      <c r="H695" s="37">
        <v>0</v>
      </c>
      <c r="I695" s="37">
        <v>0</v>
      </c>
      <c r="J695" s="37">
        <v>0</v>
      </c>
      <c r="K695" s="37">
        <v>0</v>
      </c>
      <c r="L695" s="43">
        <f t="shared" si="30"/>
        <v>8100</v>
      </c>
    </row>
    <row r="696" spans="1:12" s="33" customFormat="1" ht="24" customHeight="1" x14ac:dyDescent="0.25">
      <c r="A696" s="42">
        <v>690</v>
      </c>
      <c r="B696" s="35" t="s">
        <v>167</v>
      </c>
      <c r="C696" s="26" t="s">
        <v>163</v>
      </c>
      <c r="D696" s="21" t="s">
        <v>201</v>
      </c>
      <c r="E696" s="41">
        <v>2</v>
      </c>
      <c r="F696" s="37">
        <v>527</v>
      </c>
      <c r="G696" s="34">
        <f>527*12</f>
        <v>6324</v>
      </c>
      <c r="H696" s="37">
        <v>0</v>
      </c>
      <c r="I696" s="37">
        <v>0</v>
      </c>
      <c r="J696" s="37">
        <v>0</v>
      </c>
      <c r="K696" s="37">
        <v>0</v>
      </c>
      <c r="L696" s="43">
        <f t="shared" si="30"/>
        <v>6324</v>
      </c>
    </row>
    <row r="697" spans="1:12" s="33" customFormat="1" ht="24" customHeight="1" x14ac:dyDescent="0.25">
      <c r="A697" s="42">
        <v>691</v>
      </c>
      <c r="B697" s="35" t="s">
        <v>154</v>
      </c>
      <c r="C697" s="26" t="s">
        <v>163</v>
      </c>
      <c r="D697" s="21" t="s">
        <v>201</v>
      </c>
      <c r="E697" s="41"/>
      <c r="F697" s="37">
        <v>675</v>
      </c>
      <c r="G697" s="34">
        <f>675*12</f>
        <v>8100</v>
      </c>
      <c r="H697" s="37">
        <v>0</v>
      </c>
      <c r="I697" s="37">
        <v>0</v>
      </c>
      <c r="J697" s="37">
        <v>0</v>
      </c>
      <c r="K697" s="37">
        <v>0</v>
      </c>
      <c r="L697" s="43">
        <f t="shared" si="30"/>
        <v>8100</v>
      </c>
    </row>
    <row r="698" spans="1:12" s="33" customFormat="1" ht="24" customHeight="1" x14ac:dyDescent="0.25">
      <c r="A698" s="42">
        <v>692</v>
      </c>
      <c r="B698" s="35" t="s">
        <v>149</v>
      </c>
      <c r="C698" s="26" t="s">
        <v>163</v>
      </c>
      <c r="D698" s="21" t="s">
        <v>201</v>
      </c>
      <c r="E698" s="41">
        <v>8</v>
      </c>
      <c r="F698" s="38">
        <v>1086</v>
      </c>
      <c r="G698" s="34">
        <f>1086*12</f>
        <v>13032</v>
      </c>
      <c r="H698" s="37">
        <v>0</v>
      </c>
      <c r="I698" s="37">
        <v>0</v>
      </c>
      <c r="J698" s="37">
        <v>0</v>
      </c>
      <c r="K698" s="37">
        <v>0</v>
      </c>
      <c r="L698" s="43">
        <f t="shared" si="30"/>
        <v>13032</v>
      </c>
    </row>
    <row r="699" spans="1:12" s="33" customFormat="1" ht="24" customHeight="1" x14ac:dyDescent="0.25">
      <c r="A699" s="42">
        <v>693</v>
      </c>
      <c r="B699" s="35" t="s">
        <v>167</v>
      </c>
      <c r="C699" s="26" t="s">
        <v>163</v>
      </c>
      <c r="D699" s="21" t="s">
        <v>201</v>
      </c>
      <c r="E699" s="41">
        <v>2</v>
      </c>
      <c r="F699" s="37">
        <v>527</v>
      </c>
      <c r="G699" s="34">
        <f>527*12</f>
        <v>6324</v>
      </c>
      <c r="H699" s="37">
        <v>0</v>
      </c>
      <c r="I699" s="37">
        <v>0</v>
      </c>
      <c r="J699" s="37">
        <v>105.4</v>
      </c>
      <c r="K699" s="37">
        <v>0</v>
      </c>
      <c r="L699" s="43">
        <f t="shared" si="30"/>
        <v>6429.4</v>
      </c>
    </row>
    <row r="700" spans="1:12" s="33" customFormat="1" ht="24" customHeight="1" x14ac:dyDescent="0.25">
      <c r="A700" s="42">
        <v>694</v>
      </c>
      <c r="B700" s="35" t="s">
        <v>165</v>
      </c>
      <c r="C700" s="26" t="s">
        <v>163</v>
      </c>
      <c r="D700" s="21" t="s">
        <v>201</v>
      </c>
      <c r="E700" s="41">
        <v>1</v>
      </c>
      <c r="F700" s="37">
        <v>585</v>
      </c>
      <c r="G700" s="34">
        <f>585*12</f>
        <v>7020</v>
      </c>
      <c r="H700" s="37">
        <v>0</v>
      </c>
      <c r="I700" s="37">
        <v>0</v>
      </c>
      <c r="J700" s="37">
        <v>0</v>
      </c>
      <c r="K700" s="37">
        <v>0</v>
      </c>
      <c r="L700" s="43">
        <f t="shared" si="30"/>
        <v>7020</v>
      </c>
    </row>
    <row r="701" spans="1:12" s="33" customFormat="1" ht="24" customHeight="1" x14ac:dyDescent="0.25">
      <c r="A701" s="42">
        <v>695</v>
      </c>
      <c r="B701" s="35" t="s">
        <v>142</v>
      </c>
      <c r="C701" s="26" t="s">
        <v>163</v>
      </c>
      <c r="D701" s="21" t="s">
        <v>201</v>
      </c>
      <c r="E701" s="41">
        <v>6</v>
      </c>
      <c r="F701" s="37">
        <v>901</v>
      </c>
      <c r="G701" s="34">
        <f t="shared" si="32"/>
        <v>10812</v>
      </c>
      <c r="H701" s="37">
        <v>0</v>
      </c>
      <c r="I701" s="37">
        <v>0</v>
      </c>
      <c r="J701" s="37">
        <v>0</v>
      </c>
      <c r="K701" s="37">
        <v>0</v>
      </c>
      <c r="L701" s="43">
        <f t="shared" si="30"/>
        <v>10812</v>
      </c>
    </row>
    <row r="702" spans="1:12" s="33" customFormat="1" ht="24" customHeight="1" x14ac:dyDescent="0.25">
      <c r="A702" s="42">
        <v>696</v>
      </c>
      <c r="B702" s="35" t="s">
        <v>154</v>
      </c>
      <c r="C702" s="26" t="s">
        <v>163</v>
      </c>
      <c r="D702" s="21" t="s">
        <v>201</v>
      </c>
      <c r="E702" s="41">
        <v>3</v>
      </c>
      <c r="F702" s="37">
        <v>675</v>
      </c>
      <c r="G702" s="34">
        <f>675*12</f>
        <v>8100</v>
      </c>
      <c r="H702" s="37">
        <v>0</v>
      </c>
      <c r="I702" s="37">
        <v>0</v>
      </c>
      <c r="J702" s="37">
        <v>0</v>
      </c>
      <c r="K702" s="37">
        <v>0</v>
      </c>
      <c r="L702" s="43">
        <f t="shared" si="30"/>
        <v>8100</v>
      </c>
    </row>
    <row r="703" spans="1:12" s="33" customFormat="1" ht="24" customHeight="1" x14ac:dyDescent="0.25">
      <c r="A703" s="42">
        <v>697</v>
      </c>
      <c r="B703" s="35" t="s">
        <v>167</v>
      </c>
      <c r="C703" s="26" t="s">
        <v>163</v>
      </c>
      <c r="D703" s="21" t="s">
        <v>201</v>
      </c>
      <c r="E703" s="41">
        <v>2</v>
      </c>
      <c r="F703" s="37">
        <v>527</v>
      </c>
      <c r="G703" s="34">
        <f>527*12</f>
        <v>6324</v>
      </c>
      <c r="H703" s="37">
        <v>0</v>
      </c>
      <c r="I703" s="37">
        <v>0</v>
      </c>
      <c r="J703" s="37">
        <v>0</v>
      </c>
      <c r="K703" s="37">
        <v>0</v>
      </c>
      <c r="L703" s="43">
        <f t="shared" si="30"/>
        <v>6324</v>
      </c>
    </row>
    <row r="704" spans="1:12" s="33" customFormat="1" ht="24" customHeight="1" x14ac:dyDescent="0.25">
      <c r="A704" s="42">
        <v>698</v>
      </c>
      <c r="B704" s="35" t="s">
        <v>167</v>
      </c>
      <c r="C704" s="26" t="s">
        <v>163</v>
      </c>
      <c r="D704" s="21" t="s">
        <v>201</v>
      </c>
      <c r="E704" s="41"/>
      <c r="F704" s="37">
        <v>527</v>
      </c>
      <c r="G704" s="34">
        <f>527*12</f>
        <v>6324</v>
      </c>
      <c r="H704" s="37">
        <v>0</v>
      </c>
      <c r="I704" s="37">
        <v>0</v>
      </c>
      <c r="J704" s="37">
        <v>0</v>
      </c>
      <c r="K704" s="37">
        <v>0</v>
      </c>
      <c r="L704" s="43">
        <f t="shared" si="30"/>
        <v>6324</v>
      </c>
    </row>
    <row r="705" spans="1:12" s="33" customFormat="1" ht="24" customHeight="1" x14ac:dyDescent="0.25">
      <c r="A705" s="42">
        <v>699</v>
      </c>
      <c r="B705" s="35" t="s">
        <v>154</v>
      </c>
      <c r="C705" s="26" t="s">
        <v>163</v>
      </c>
      <c r="D705" s="21" t="s">
        <v>201</v>
      </c>
      <c r="E705" s="41">
        <v>3</v>
      </c>
      <c r="F705" s="37">
        <v>675</v>
      </c>
      <c r="G705" s="34">
        <f>675*12</f>
        <v>8100</v>
      </c>
      <c r="H705" s="37">
        <v>0</v>
      </c>
      <c r="I705" s="37">
        <v>0</v>
      </c>
      <c r="J705" s="37">
        <v>0</v>
      </c>
      <c r="K705" s="37">
        <v>0</v>
      </c>
      <c r="L705" s="43">
        <f t="shared" si="30"/>
        <v>8100</v>
      </c>
    </row>
    <row r="706" spans="1:12" s="33" customFormat="1" ht="24" customHeight="1" x14ac:dyDescent="0.25">
      <c r="A706" s="42">
        <v>700</v>
      </c>
      <c r="B706" s="35" t="s">
        <v>154</v>
      </c>
      <c r="C706" s="26" t="s">
        <v>163</v>
      </c>
      <c r="D706" s="21" t="s">
        <v>201</v>
      </c>
      <c r="E706" s="41">
        <v>3</v>
      </c>
      <c r="F706" s="37">
        <v>675</v>
      </c>
      <c r="G706" s="34">
        <f>675*12</f>
        <v>8100</v>
      </c>
      <c r="H706" s="37">
        <v>0</v>
      </c>
      <c r="I706" s="37">
        <v>0</v>
      </c>
      <c r="J706" s="37">
        <v>0</v>
      </c>
      <c r="K706" s="37">
        <v>0</v>
      </c>
      <c r="L706" s="43">
        <f t="shared" si="30"/>
        <v>8100</v>
      </c>
    </row>
    <row r="707" spans="1:12" s="33" customFormat="1" ht="24" customHeight="1" x14ac:dyDescent="0.25">
      <c r="A707" s="42">
        <v>701</v>
      </c>
      <c r="B707" s="35" t="s">
        <v>149</v>
      </c>
      <c r="C707" s="26" t="s">
        <v>163</v>
      </c>
      <c r="D707" s="21" t="s">
        <v>201</v>
      </c>
      <c r="E707" s="41">
        <v>8</v>
      </c>
      <c r="F707" s="38">
        <v>1086</v>
      </c>
      <c r="G707" s="34">
        <f>1086*12</f>
        <v>13032</v>
      </c>
      <c r="H707" s="37">
        <v>0</v>
      </c>
      <c r="I707" s="37">
        <v>0</v>
      </c>
      <c r="J707" s="37">
        <v>0</v>
      </c>
      <c r="K707" s="37">
        <v>0</v>
      </c>
      <c r="L707" s="43">
        <f t="shared" si="30"/>
        <v>13032</v>
      </c>
    </row>
    <row r="708" spans="1:12" s="33" customFormat="1" ht="24" customHeight="1" x14ac:dyDescent="0.25">
      <c r="A708" s="42">
        <v>702</v>
      </c>
      <c r="B708" s="35" t="s">
        <v>167</v>
      </c>
      <c r="C708" s="26" t="s">
        <v>163</v>
      </c>
      <c r="D708" s="21" t="s">
        <v>201</v>
      </c>
      <c r="E708" s="41">
        <v>2</v>
      </c>
      <c r="F708" s="37">
        <v>527</v>
      </c>
      <c r="G708" s="34">
        <f>527*12</f>
        <v>6324</v>
      </c>
      <c r="H708" s="37">
        <v>0</v>
      </c>
      <c r="I708" s="37">
        <v>0</v>
      </c>
      <c r="J708" s="37">
        <v>0</v>
      </c>
      <c r="K708" s="37">
        <v>0</v>
      </c>
      <c r="L708" s="43">
        <f t="shared" ref="L708:L759" si="33">SUM(G708:K708)</f>
        <v>6324</v>
      </c>
    </row>
    <row r="709" spans="1:12" s="33" customFormat="1" ht="24" customHeight="1" x14ac:dyDescent="0.25">
      <c r="A709" s="42">
        <v>703</v>
      </c>
      <c r="B709" s="35" t="s">
        <v>154</v>
      </c>
      <c r="C709" s="26" t="s">
        <v>163</v>
      </c>
      <c r="D709" s="21" t="s">
        <v>201</v>
      </c>
      <c r="E709" s="41">
        <v>3</v>
      </c>
      <c r="F709" s="37">
        <v>675</v>
      </c>
      <c r="G709" s="34">
        <f>675*12</f>
        <v>8100</v>
      </c>
      <c r="H709" s="37">
        <v>0</v>
      </c>
      <c r="I709" s="37">
        <v>0</v>
      </c>
      <c r="J709" s="37">
        <v>90.08</v>
      </c>
      <c r="K709" s="37">
        <v>0</v>
      </c>
      <c r="L709" s="43">
        <f t="shared" si="33"/>
        <v>8190.08</v>
      </c>
    </row>
    <row r="710" spans="1:12" s="33" customFormat="1" ht="24" customHeight="1" x14ac:dyDescent="0.25">
      <c r="A710" s="42">
        <v>704</v>
      </c>
      <c r="B710" s="35" t="s">
        <v>154</v>
      </c>
      <c r="C710" s="26" t="s">
        <v>163</v>
      </c>
      <c r="D710" s="21" t="s">
        <v>201</v>
      </c>
      <c r="E710" s="41">
        <v>3</v>
      </c>
      <c r="F710" s="37">
        <v>675</v>
      </c>
      <c r="G710" s="34">
        <f t="shared" ref="G710:G711" si="34">675*12</f>
        <v>8100</v>
      </c>
      <c r="H710" s="37">
        <v>0</v>
      </c>
      <c r="I710" s="37">
        <v>0</v>
      </c>
      <c r="J710" s="37">
        <v>0</v>
      </c>
      <c r="K710" s="37">
        <v>0</v>
      </c>
      <c r="L710" s="43">
        <f t="shared" si="33"/>
        <v>8100</v>
      </c>
    </row>
    <row r="711" spans="1:12" s="33" customFormat="1" ht="24" customHeight="1" x14ac:dyDescent="0.25">
      <c r="A711" s="42">
        <v>705</v>
      </c>
      <c r="B711" s="35" t="s">
        <v>154</v>
      </c>
      <c r="C711" s="26" t="s">
        <v>163</v>
      </c>
      <c r="D711" s="21" t="s">
        <v>201</v>
      </c>
      <c r="E711" s="41">
        <v>3</v>
      </c>
      <c r="F711" s="37">
        <v>675</v>
      </c>
      <c r="G711" s="34">
        <f t="shared" si="34"/>
        <v>8100</v>
      </c>
      <c r="H711" s="37">
        <v>0</v>
      </c>
      <c r="I711" s="37">
        <v>0</v>
      </c>
      <c r="J711" s="37">
        <v>0</v>
      </c>
      <c r="K711" s="37">
        <v>0</v>
      </c>
      <c r="L711" s="43">
        <f t="shared" si="33"/>
        <v>8100</v>
      </c>
    </row>
    <row r="712" spans="1:12" s="33" customFormat="1" ht="24" customHeight="1" x14ac:dyDescent="0.25">
      <c r="A712" s="42">
        <v>706</v>
      </c>
      <c r="B712" s="35" t="s">
        <v>142</v>
      </c>
      <c r="C712" s="26" t="s">
        <v>163</v>
      </c>
      <c r="D712" s="21" t="s">
        <v>201</v>
      </c>
      <c r="E712" s="41">
        <v>6</v>
      </c>
      <c r="F712" s="37">
        <v>901</v>
      </c>
      <c r="G712" s="34">
        <f t="shared" si="32"/>
        <v>10812</v>
      </c>
      <c r="H712" s="37">
        <v>0</v>
      </c>
      <c r="I712" s="37">
        <v>0</v>
      </c>
      <c r="J712" s="37">
        <v>0</v>
      </c>
      <c r="K712" s="37">
        <v>0</v>
      </c>
      <c r="L712" s="43">
        <f t="shared" si="33"/>
        <v>10812</v>
      </c>
    </row>
    <row r="713" spans="1:12" s="33" customFormat="1" ht="24" customHeight="1" x14ac:dyDescent="0.25">
      <c r="A713" s="42">
        <v>707</v>
      </c>
      <c r="B713" s="35" t="s">
        <v>143</v>
      </c>
      <c r="C713" s="26" t="s">
        <v>163</v>
      </c>
      <c r="D713" s="21" t="s">
        <v>201</v>
      </c>
      <c r="E713" s="41">
        <v>11</v>
      </c>
      <c r="F713" s="38">
        <v>1676</v>
      </c>
      <c r="G713" s="34">
        <f>1676*12</f>
        <v>20112</v>
      </c>
      <c r="H713" s="37">
        <v>0</v>
      </c>
      <c r="I713" s="37">
        <v>0</v>
      </c>
      <c r="J713" s="37">
        <v>0</v>
      </c>
      <c r="K713" s="37">
        <v>0</v>
      </c>
      <c r="L713" s="43">
        <f t="shared" si="33"/>
        <v>20112</v>
      </c>
    </row>
    <row r="714" spans="1:12" s="33" customFormat="1" ht="24" customHeight="1" x14ac:dyDescent="0.25">
      <c r="A714" s="42">
        <v>708</v>
      </c>
      <c r="B714" s="35" t="s">
        <v>145</v>
      </c>
      <c r="C714" s="26" t="s">
        <v>163</v>
      </c>
      <c r="D714" s="21" t="s">
        <v>201</v>
      </c>
      <c r="E714" s="41">
        <v>4</v>
      </c>
      <c r="F714" s="37">
        <v>733</v>
      </c>
      <c r="G714" s="34">
        <f>733*12</f>
        <v>8796</v>
      </c>
      <c r="H714" s="37">
        <v>0</v>
      </c>
      <c r="I714" s="37">
        <v>0</v>
      </c>
      <c r="J714" s="37">
        <v>0</v>
      </c>
      <c r="K714" s="37">
        <v>0</v>
      </c>
      <c r="L714" s="43">
        <f t="shared" si="33"/>
        <v>8796</v>
      </c>
    </row>
    <row r="715" spans="1:12" s="33" customFormat="1" ht="24" customHeight="1" x14ac:dyDescent="0.25">
      <c r="A715" s="42">
        <v>709</v>
      </c>
      <c r="B715" s="35" t="s">
        <v>147</v>
      </c>
      <c r="C715" s="26" t="s">
        <v>163</v>
      </c>
      <c r="D715" s="21" t="s">
        <v>201</v>
      </c>
      <c r="E715" s="41">
        <v>10</v>
      </c>
      <c r="F715" s="38">
        <v>1412</v>
      </c>
      <c r="G715" s="34">
        <f>1412*12</f>
        <v>16944</v>
      </c>
      <c r="H715" s="37">
        <v>0</v>
      </c>
      <c r="I715" s="37">
        <v>0</v>
      </c>
      <c r="J715" s="37">
        <v>0</v>
      </c>
      <c r="K715" s="37">
        <v>0</v>
      </c>
      <c r="L715" s="43">
        <f t="shared" si="33"/>
        <v>16944</v>
      </c>
    </row>
    <row r="716" spans="1:12" s="33" customFormat="1" ht="24" customHeight="1" x14ac:dyDescent="0.25">
      <c r="A716" s="42">
        <v>710</v>
      </c>
      <c r="B716" s="35" t="s">
        <v>167</v>
      </c>
      <c r="C716" s="26" t="s">
        <v>163</v>
      </c>
      <c r="D716" s="21" t="s">
        <v>201</v>
      </c>
      <c r="E716" s="41">
        <v>2</v>
      </c>
      <c r="F716" s="37">
        <v>527</v>
      </c>
      <c r="G716" s="34">
        <f>527*12</f>
        <v>6324</v>
      </c>
      <c r="H716" s="37">
        <v>0</v>
      </c>
      <c r="I716" s="37">
        <v>0</v>
      </c>
      <c r="J716" s="37">
        <v>0</v>
      </c>
      <c r="K716" s="37">
        <v>0</v>
      </c>
      <c r="L716" s="43">
        <f t="shared" si="33"/>
        <v>6324</v>
      </c>
    </row>
    <row r="717" spans="1:12" s="33" customFormat="1" ht="24" customHeight="1" x14ac:dyDescent="0.25">
      <c r="A717" s="42">
        <v>711</v>
      </c>
      <c r="B717" s="35" t="s">
        <v>155</v>
      </c>
      <c r="C717" s="26" t="s">
        <v>163</v>
      </c>
      <c r="D717" s="21" t="s">
        <v>201</v>
      </c>
      <c r="E717" s="41">
        <v>7</v>
      </c>
      <c r="F717" s="37">
        <v>986</v>
      </c>
      <c r="G717" s="34">
        <f>986*12</f>
        <v>11832</v>
      </c>
      <c r="H717" s="37">
        <v>0</v>
      </c>
      <c r="I717" s="37">
        <v>0</v>
      </c>
      <c r="J717" s="37">
        <v>0</v>
      </c>
      <c r="K717" s="37">
        <v>0</v>
      </c>
      <c r="L717" s="43">
        <f t="shared" si="33"/>
        <v>11832</v>
      </c>
    </row>
    <row r="718" spans="1:12" s="33" customFormat="1" ht="24" customHeight="1" x14ac:dyDescent="0.25">
      <c r="A718" s="42">
        <v>712</v>
      </c>
      <c r="B718" s="35" t="s">
        <v>154</v>
      </c>
      <c r="C718" s="26" t="s">
        <v>163</v>
      </c>
      <c r="D718" s="21" t="s">
        <v>201</v>
      </c>
      <c r="E718" s="41">
        <v>3</v>
      </c>
      <c r="F718" s="37">
        <v>675</v>
      </c>
      <c r="G718" s="34">
        <f>675*12</f>
        <v>8100</v>
      </c>
      <c r="H718" s="37">
        <v>0</v>
      </c>
      <c r="I718" s="37">
        <v>0</v>
      </c>
      <c r="J718" s="37">
        <v>0</v>
      </c>
      <c r="K718" s="37">
        <v>0</v>
      </c>
      <c r="L718" s="43">
        <f t="shared" si="33"/>
        <v>8100</v>
      </c>
    </row>
    <row r="719" spans="1:12" s="33" customFormat="1" ht="24" customHeight="1" x14ac:dyDescent="0.25">
      <c r="A719" s="42">
        <v>713</v>
      </c>
      <c r="B719" s="35" t="s">
        <v>147</v>
      </c>
      <c r="C719" s="26" t="s">
        <v>163</v>
      </c>
      <c r="D719" s="21" t="s">
        <v>201</v>
      </c>
      <c r="E719" s="41">
        <v>10</v>
      </c>
      <c r="F719" s="38">
        <v>1412</v>
      </c>
      <c r="G719" s="34">
        <f>1412*12</f>
        <v>16944</v>
      </c>
      <c r="H719" s="37">
        <v>0</v>
      </c>
      <c r="I719" s="37">
        <v>0</v>
      </c>
      <c r="J719" s="37">
        <v>0</v>
      </c>
      <c r="K719" s="37">
        <v>0</v>
      </c>
      <c r="L719" s="43">
        <f t="shared" si="33"/>
        <v>16944</v>
      </c>
    </row>
    <row r="720" spans="1:12" s="33" customFormat="1" ht="24" customHeight="1" x14ac:dyDescent="0.25">
      <c r="A720" s="42">
        <v>714</v>
      </c>
      <c r="B720" s="35" t="s">
        <v>154</v>
      </c>
      <c r="C720" s="26" t="s">
        <v>163</v>
      </c>
      <c r="D720" s="21" t="s">
        <v>201</v>
      </c>
      <c r="E720" s="41">
        <v>3</v>
      </c>
      <c r="F720" s="37">
        <v>675</v>
      </c>
      <c r="G720" s="34">
        <f>675*12</f>
        <v>8100</v>
      </c>
      <c r="H720" s="37">
        <v>0</v>
      </c>
      <c r="I720" s="37">
        <v>0</v>
      </c>
      <c r="J720" s="37">
        <v>225.2</v>
      </c>
      <c r="K720" s="37">
        <v>0</v>
      </c>
      <c r="L720" s="43">
        <f t="shared" si="33"/>
        <v>8325.2000000000007</v>
      </c>
    </row>
    <row r="721" spans="1:12" s="33" customFormat="1" ht="24" customHeight="1" x14ac:dyDescent="0.25">
      <c r="A721" s="42">
        <v>715</v>
      </c>
      <c r="B721" s="35" t="s">
        <v>167</v>
      </c>
      <c r="C721" s="26" t="s">
        <v>163</v>
      </c>
      <c r="D721" s="21" t="s">
        <v>201</v>
      </c>
      <c r="E721" s="41">
        <v>2</v>
      </c>
      <c r="F721" s="37">
        <v>527</v>
      </c>
      <c r="G721" s="34">
        <f>527*12</f>
        <v>6324</v>
      </c>
      <c r="H721" s="37">
        <v>0</v>
      </c>
      <c r="I721" s="37">
        <v>0</v>
      </c>
      <c r="J721" s="37">
        <v>0</v>
      </c>
      <c r="K721" s="37">
        <v>0</v>
      </c>
      <c r="L721" s="43">
        <f t="shared" si="33"/>
        <v>6324</v>
      </c>
    </row>
    <row r="722" spans="1:12" s="33" customFormat="1" ht="24" customHeight="1" x14ac:dyDescent="0.25">
      <c r="A722" s="42">
        <v>716</v>
      </c>
      <c r="B722" s="35" t="s">
        <v>143</v>
      </c>
      <c r="C722" s="26" t="s">
        <v>163</v>
      </c>
      <c r="D722" s="21" t="s">
        <v>201</v>
      </c>
      <c r="E722" s="41">
        <v>11</v>
      </c>
      <c r="F722" s="38">
        <v>1676</v>
      </c>
      <c r="G722" s="34">
        <f>1676*12</f>
        <v>20112</v>
      </c>
      <c r="H722" s="37">
        <v>139.66999999999999</v>
      </c>
      <c r="I722" s="37">
        <v>38.33</v>
      </c>
      <c r="J722" s="37">
        <v>0</v>
      </c>
      <c r="K722" s="37">
        <v>0</v>
      </c>
      <c r="L722" s="43">
        <f t="shared" si="33"/>
        <v>20290</v>
      </c>
    </row>
    <row r="723" spans="1:12" s="33" customFormat="1" ht="24" customHeight="1" x14ac:dyDescent="0.25">
      <c r="A723" s="42">
        <v>717</v>
      </c>
      <c r="B723" s="35" t="s">
        <v>143</v>
      </c>
      <c r="C723" s="26" t="s">
        <v>163</v>
      </c>
      <c r="D723" s="21" t="s">
        <v>201</v>
      </c>
      <c r="E723" s="41">
        <v>11</v>
      </c>
      <c r="F723" s="38">
        <v>1676</v>
      </c>
      <c r="G723" s="34">
        <f>1676*12</f>
        <v>20112</v>
      </c>
      <c r="H723" s="37">
        <v>0</v>
      </c>
      <c r="I723" s="37">
        <v>0</v>
      </c>
      <c r="J723" s="37">
        <v>0</v>
      </c>
      <c r="K723" s="37">
        <v>0</v>
      </c>
      <c r="L723" s="43">
        <f t="shared" si="33"/>
        <v>20112</v>
      </c>
    </row>
    <row r="724" spans="1:12" s="33" customFormat="1" ht="24" customHeight="1" x14ac:dyDescent="0.25">
      <c r="A724" s="42">
        <v>718</v>
      </c>
      <c r="B724" s="35" t="s">
        <v>165</v>
      </c>
      <c r="C724" s="26" t="s">
        <v>163</v>
      </c>
      <c r="D724" s="21" t="s">
        <v>201</v>
      </c>
      <c r="E724" s="41">
        <v>1</v>
      </c>
      <c r="F724" s="37">
        <v>585</v>
      </c>
      <c r="G724" s="34">
        <f>585*12</f>
        <v>7020</v>
      </c>
      <c r="H724" s="37">
        <v>0</v>
      </c>
      <c r="I724" s="37">
        <v>0</v>
      </c>
      <c r="J724" s="37">
        <v>0</v>
      </c>
      <c r="K724" s="37">
        <v>0</v>
      </c>
      <c r="L724" s="43">
        <f t="shared" si="33"/>
        <v>7020</v>
      </c>
    </row>
    <row r="725" spans="1:12" s="33" customFormat="1" ht="24" customHeight="1" x14ac:dyDescent="0.25">
      <c r="A725" s="42">
        <v>719</v>
      </c>
      <c r="B725" s="35" t="s">
        <v>147</v>
      </c>
      <c r="C725" s="26" t="s">
        <v>163</v>
      </c>
      <c r="D725" s="21" t="s">
        <v>201</v>
      </c>
      <c r="E725" s="41">
        <v>10</v>
      </c>
      <c r="F725" s="38">
        <v>1412</v>
      </c>
      <c r="G725" s="34">
        <f>1412*12</f>
        <v>16944</v>
      </c>
      <c r="H725" s="37">
        <v>0</v>
      </c>
      <c r="I725" s="37">
        <v>0</v>
      </c>
      <c r="J725" s="37">
        <v>0</v>
      </c>
      <c r="K725" s="37">
        <v>0</v>
      </c>
      <c r="L725" s="43">
        <f t="shared" si="33"/>
        <v>16944</v>
      </c>
    </row>
    <row r="726" spans="1:12" s="33" customFormat="1" ht="24" customHeight="1" x14ac:dyDescent="0.25">
      <c r="A726" s="42">
        <v>720</v>
      </c>
      <c r="B726" s="35" t="s">
        <v>143</v>
      </c>
      <c r="C726" s="26" t="s">
        <v>163</v>
      </c>
      <c r="D726" s="21" t="s">
        <v>201</v>
      </c>
      <c r="E726" s="41">
        <v>11</v>
      </c>
      <c r="F726" s="38">
        <v>1676</v>
      </c>
      <c r="G726" s="34">
        <f>1676*12</f>
        <v>20112</v>
      </c>
      <c r="H726" s="37">
        <v>0</v>
      </c>
      <c r="I726" s="37">
        <v>0</v>
      </c>
      <c r="J726" s="37">
        <v>0</v>
      </c>
      <c r="K726" s="37">
        <v>0</v>
      </c>
      <c r="L726" s="43">
        <f t="shared" si="33"/>
        <v>20112</v>
      </c>
    </row>
    <row r="727" spans="1:12" s="33" customFormat="1" ht="24" customHeight="1" x14ac:dyDescent="0.25">
      <c r="A727" s="42">
        <v>721</v>
      </c>
      <c r="B727" s="35" t="s">
        <v>165</v>
      </c>
      <c r="C727" s="26" t="s">
        <v>163</v>
      </c>
      <c r="D727" s="21" t="s">
        <v>201</v>
      </c>
      <c r="E727" s="41">
        <v>1</v>
      </c>
      <c r="F727" s="37">
        <v>585</v>
      </c>
      <c r="G727" s="34">
        <f>585*12</f>
        <v>7020</v>
      </c>
      <c r="H727" s="37">
        <v>51.19</v>
      </c>
      <c r="I727" s="37">
        <v>38.33</v>
      </c>
      <c r="J727" s="37">
        <v>0</v>
      </c>
      <c r="K727" s="37">
        <v>0</v>
      </c>
      <c r="L727" s="43">
        <f t="shared" si="33"/>
        <v>7109.5199999999995</v>
      </c>
    </row>
    <row r="728" spans="1:12" s="33" customFormat="1" ht="24" customHeight="1" x14ac:dyDescent="0.25">
      <c r="A728" s="42">
        <v>722</v>
      </c>
      <c r="B728" s="35" t="s">
        <v>165</v>
      </c>
      <c r="C728" s="26" t="s">
        <v>163</v>
      </c>
      <c r="D728" s="21" t="s">
        <v>201</v>
      </c>
      <c r="E728" s="41">
        <v>1</v>
      </c>
      <c r="F728" s="37">
        <v>585</v>
      </c>
      <c r="G728" s="34">
        <f>585*12</f>
        <v>7020</v>
      </c>
      <c r="H728" s="37">
        <v>0</v>
      </c>
      <c r="I728" s="37">
        <v>0</v>
      </c>
      <c r="J728" s="37">
        <v>0</v>
      </c>
      <c r="K728" s="37">
        <v>0</v>
      </c>
      <c r="L728" s="43">
        <f t="shared" si="33"/>
        <v>7020</v>
      </c>
    </row>
    <row r="729" spans="1:12" s="33" customFormat="1" ht="24" customHeight="1" x14ac:dyDescent="0.25">
      <c r="A729" s="42">
        <v>723</v>
      </c>
      <c r="B729" s="35" t="s">
        <v>154</v>
      </c>
      <c r="C729" s="26" t="s">
        <v>163</v>
      </c>
      <c r="D729" s="21" t="s">
        <v>201</v>
      </c>
      <c r="E729" s="41">
        <v>3</v>
      </c>
      <c r="F729" s="37">
        <v>675</v>
      </c>
      <c r="G729" s="34">
        <f>675*12</f>
        <v>8100</v>
      </c>
      <c r="H729" s="37">
        <v>0</v>
      </c>
      <c r="I729" s="37">
        <v>0</v>
      </c>
      <c r="J729" s="37">
        <v>0</v>
      </c>
      <c r="K729" s="37">
        <v>0</v>
      </c>
      <c r="L729" s="43">
        <f t="shared" si="33"/>
        <v>8100</v>
      </c>
    </row>
    <row r="730" spans="1:12" s="33" customFormat="1" ht="24" customHeight="1" x14ac:dyDescent="0.25">
      <c r="A730" s="42">
        <v>724</v>
      </c>
      <c r="B730" s="35" t="s">
        <v>167</v>
      </c>
      <c r="C730" s="26" t="s">
        <v>163</v>
      </c>
      <c r="D730" s="21" t="s">
        <v>201</v>
      </c>
      <c r="E730" s="41">
        <v>2</v>
      </c>
      <c r="F730" s="37">
        <v>527</v>
      </c>
      <c r="G730" s="34">
        <f>527*12</f>
        <v>6324</v>
      </c>
      <c r="H730" s="37">
        <v>0</v>
      </c>
      <c r="I730" s="37">
        <v>0</v>
      </c>
      <c r="J730" s="37">
        <v>35.130000000000003</v>
      </c>
      <c r="K730" s="37">
        <v>0</v>
      </c>
      <c r="L730" s="43">
        <f t="shared" si="33"/>
        <v>6359.13</v>
      </c>
    </row>
    <row r="731" spans="1:12" s="33" customFormat="1" ht="24" customHeight="1" x14ac:dyDescent="0.25">
      <c r="A731" s="42">
        <v>725</v>
      </c>
      <c r="B731" s="35" t="s">
        <v>165</v>
      </c>
      <c r="C731" s="26" t="s">
        <v>163</v>
      </c>
      <c r="D731" s="21" t="s">
        <v>201</v>
      </c>
      <c r="E731" s="41">
        <v>1</v>
      </c>
      <c r="F731" s="37">
        <v>585</v>
      </c>
      <c r="G731" s="34">
        <f>585*12</f>
        <v>7020</v>
      </c>
      <c r="H731" s="37">
        <v>0</v>
      </c>
      <c r="I731" s="37">
        <v>0</v>
      </c>
      <c r="J731" s="37">
        <v>0</v>
      </c>
      <c r="K731" s="37">
        <v>0</v>
      </c>
      <c r="L731" s="43">
        <f t="shared" si="33"/>
        <v>7020</v>
      </c>
    </row>
    <row r="732" spans="1:12" s="33" customFormat="1" ht="24" customHeight="1" x14ac:dyDescent="0.25">
      <c r="A732" s="42">
        <v>726</v>
      </c>
      <c r="B732" s="35" t="s">
        <v>142</v>
      </c>
      <c r="C732" s="26" t="s">
        <v>163</v>
      </c>
      <c r="D732" s="21" t="s">
        <v>201</v>
      </c>
      <c r="E732" s="41">
        <v>6</v>
      </c>
      <c r="F732" s="37">
        <v>901</v>
      </c>
      <c r="G732" s="34">
        <f>901*12</f>
        <v>10812</v>
      </c>
      <c r="H732" s="37">
        <v>0</v>
      </c>
      <c r="I732" s="37">
        <v>0</v>
      </c>
      <c r="J732" s="37">
        <v>120.16</v>
      </c>
      <c r="K732" s="37">
        <v>0</v>
      </c>
      <c r="L732" s="43">
        <f t="shared" si="33"/>
        <v>10932.16</v>
      </c>
    </row>
    <row r="733" spans="1:12" s="33" customFormat="1" ht="24" customHeight="1" x14ac:dyDescent="0.25">
      <c r="A733" s="42">
        <v>727</v>
      </c>
      <c r="B733" s="35" t="s">
        <v>154</v>
      </c>
      <c r="C733" s="26" t="s">
        <v>163</v>
      </c>
      <c r="D733" s="21" t="s">
        <v>201</v>
      </c>
      <c r="E733" s="41">
        <v>3</v>
      </c>
      <c r="F733" s="37">
        <v>675</v>
      </c>
      <c r="G733" s="34">
        <f>675*12</f>
        <v>8100</v>
      </c>
      <c r="H733" s="37">
        <v>0</v>
      </c>
      <c r="I733" s="37">
        <v>0</v>
      </c>
      <c r="J733" s="37">
        <v>0</v>
      </c>
      <c r="K733" s="37">
        <v>0</v>
      </c>
      <c r="L733" s="43">
        <f t="shared" si="33"/>
        <v>8100</v>
      </c>
    </row>
    <row r="734" spans="1:12" s="33" customFormat="1" ht="24" customHeight="1" x14ac:dyDescent="0.25">
      <c r="A734" s="42">
        <v>728</v>
      </c>
      <c r="B734" s="35" t="s">
        <v>165</v>
      </c>
      <c r="C734" s="26" t="s">
        <v>163</v>
      </c>
      <c r="D734" s="21" t="s">
        <v>201</v>
      </c>
      <c r="E734" s="41">
        <v>1</v>
      </c>
      <c r="F734" s="37">
        <v>585</v>
      </c>
      <c r="G734" s="34">
        <f>585*12</f>
        <v>7020</v>
      </c>
      <c r="H734" s="37">
        <v>0</v>
      </c>
      <c r="I734" s="37">
        <v>0</v>
      </c>
      <c r="J734" s="37">
        <v>0</v>
      </c>
      <c r="K734" s="37">
        <v>0</v>
      </c>
      <c r="L734" s="43">
        <f t="shared" si="33"/>
        <v>7020</v>
      </c>
    </row>
    <row r="735" spans="1:12" s="33" customFormat="1" ht="24" customHeight="1" x14ac:dyDescent="0.25">
      <c r="A735" s="42">
        <v>729</v>
      </c>
      <c r="B735" s="35" t="s">
        <v>149</v>
      </c>
      <c r="C735" s="26" t="s">
        <v>163</v>
      </c>
      <c r="D735" s="21" t="s">
        <v>201</v>
      </c>
      <c r="E735" s="41">
        <v>8</v>
      </c>
      <c r="F735" s="38">
        <v>1086</v>
      </c>
      <c r="G735" s="34">
        <f>1086*12</f>
        <v>13032</v>
      </c>
      <c r="H735" s="37">
        <v>0</v>
      </c>
      <c r="I735" s="37">
        <v>0</v>
      </c>
      <c r="J735" s="37">
        <v>0</v>
      </c>
      <c r="K735" s="37">
        <v>0</v>
      </c>
      <c r="L735" s="43">
        <f t="shared" si="33"/>
        <v>13032</v>
      </c>
    </row>
    <row r="736" spans="1:12" s="33" customFormat="1" ht="24" customHeight="1" x14ac:dyDescent="0.25">
      <c r="A736" s="42">
        <v>730</v>
      </c>
      <c r="B736" s="35" t="s">
        <v>147</v>
      </c>
      <c r="C736" s="26" t="s">
        <v>163</v>
      </c>
      <c r="D736" s="21" t="s">
        <v>201</v>
      </c>
      <c r="E736" s="41">
        <v>10</v>
      </c>
      <c r="F736" s="38">
        <v>1412</v>
      </c>
      <c r="G736" s="34">
        <f>1412*12</f>
        <v>16944</v>
      </c>
      <c r="H736" s="37">
        <v>0</v>
      </c>
      <c r="I736" s="37">
        <v>0</v>
      </c>
      <c r="J736" s="37">
        <v>0</v>
      </c>
      <c r="K736" s="37">
        <v>0</v>
      </c>
      <c r="L736" s="43">
        <f t="shared" si="33"/>
        <v>16944</v>
      </c>
    </row>
    <row r="737" spans="1:12" s="33" customFormat="1" ht="24" customHeight="1" x14ac:dyDescent="0.25">
      <c r="A737" s="42">
        <v>731</v>
      </c>
      <c r="B737" s="35" t="s">
        <v>165</v>
      </c>
      <c r="C737" s="26" t="s">
        <v>163</v>
      </c>
      <c r="D737" s="21" t="s">
        <v>201</v>
      </c>
      <c r="E737" s="41">
        <v>1</v>
      </c>
      <c r="F737" s="37">
        <v>585</v>
      </c>
      <c r="G737" s="34">
        <f>585*12</f>
        <v>7020</v>
      </c>
      <c r="H737" s="37">
        <v>0</v>
      </c>
      <c r="I737" s="37">
        <v>0</v>
      </c>
      <c r="J737" s="37">
        <v>0</v>
      </c>
      <c r="K737" s="37">
        <v>0</v>
      </c>
      <c r="L737" s="43">
        <f t="shared" si="33"/>
        <v>7020</v>
      </c>
    </row>
    <row r="738" spans="1:12" s="33" customFormat="1" ht="24" customHeight="1" x14ac:dyDescent="0.25">
      <c r="A738" s="42">
        <v>732</v>
      </c>
      <c r="B738" s="35" t="s">
        <v>154</v>
      </c>
      <c r="C738" s="26" t="s">
        <v>163</v>
      </c>
      <c r="D738" s="21" t="s">
        <v>201</v>
      </c>
      <c r="E738" s="41">
        <v>3</v>
      </c>
      <c r="F738" s="37">
        <v>675</v>
      </c>
      <c r="G738" s="34">
        <f>675*12</f>
        <v>8100</v>
      </c>
      <c r="H738" s="37">
        <v>0</v>
      </c>
      <c r="I738" s="37">
        <v>0</v>
      </c>
      <c r="J738" s="37">
        <v>0</v>
      </c>
      <c r="K738" s="37">
        <v>0</v>
      </c>
      <c r="L738" s="43">
        <f t="shared" si="33"/>
        <v>8100</v>
      </c>
    </row>
    <row r="739" spans="1:12" s="33" customFormat="1" ht="24" customHeight="1" x14ac:dyDescent="0.25">
      <c r="A739" s="42">
        <v>733</v>
      </c>
      <c r="B739" s="35" t="s">
        <v>154</v>
      </c>
      <c r="C739" s="26" t="s">
        <v>163</v>
      </c>
      <c r="D739" s="21" t="s">
        <v>201</v>
      </c>
      <c r="E739" s="41">
        <v>3</v>
      </c>
      <c r="F739" s="37">
        <v>675</v>
      </c>
      <c r="G739" s="34">
        <f t="shared" ref="G739:G740" si="35">675*12</f>
        <v>8100</v>
      </c>
      <c r="H739" s="37">
        <v>56.25</v>
      </c>
      <c r="I739" s="37">
        <v>38.33</v>
      </c>
      <c r="J739" s="37">
        <v>0</v>
      </c>
      <c r="K739" s="37">
        <v>0</v>
      </c>
      <c r="L739" s="43">
        <f t="shared" si="33"/>
        <v>8194.58</v>
      </c>
    </row>
    <row r="740" spans="1:12" s="33" customFormat="1" ht="24" customHeight="1" x14ac:dyDescent="0.25">
      <c r="A740" s="42">
        <v>734</v>
      </c>
      <c r="B740" s="35" t="s">
        <v>154</v>
      </c>
      <c r="C740" s="26" t="s">
        <v>163</v>
      </c>
      <c r="D740" s="21" t="s">
        <v>201</v>
      </c>
      <c r="E740" s="41">
        <v>3</v>
      </c>
      <c r="F740" s="37">
        <v>675</v>
      </c>
      <c r="G740" s="34">
        <f t="shared" si="35"/>
        <v>8100</v>
      </c>
      <c r="H740" s="37">
        <v>0</v>
      </c>
      <c r="I740" s="37">
        <v>0</v>
      </c>
      <c r="J740" s="37">
        <v>0</v>
      </c>
      <c r="K740" s="37">
        <v>0</v>
      </c>
      <c r="L740" s="43">
        <f t="shared" si="33"/>
        <v>8100</v>
      </c>
    </row>
    <row r="741" spans="1:12" s="33" customFormat="1" ht="24" customHeight="1" x14ac:dyDescent="0.25">
      <c r="A741" s="42">
        <v>735</v>
      </c>
      <c r="B741" s="35" t="s">
        <v>142</v>
      </c>
      <c r="C741" s="26" t="s">
        <v>163</v>
      </c>
      <c r="D741" s="21" t="s">
        <v>201</v>
      </c>
      <c r="E741" s="41">
        <v>6</v>
      </c>
      <c r="F741" s="37">
        <v>901</v>
      </c>
      <c r="G741" s="34">
        <f t="shared" si="32"/>
        <v>10812</v>
      </c>
      <c r="H741" s="37">
        <v>0</v>
      </c>
      <c r="I741" s="37">
        <v>0</v>
      </c>
      <c r="J741" s="37">
        <v>0</v>
      </c>
      <c r="K741" s="37">
        <v>0</v>
      </c>
      <c r="L741" s="43">
        <f t="shared" si="33"/>
        <v>10812</v>
      </c>
    </row>
    <row r="742" spans="1:12" s="33" customFormat="1" ht="24" customHeight="1" x14ac:dyDescent="0.25">
      <c r="A742" s="42">
        <v>736</v>
      </c>
      <c r="B742" s="35" t="s">
        <v>143</v>
      </c>
      <c r="C742" s="26" t="s">
        <v>163</v>
      </c>
      <c r="D742" s="21" t="s">
        <v>201</v>
      </c>
      <c r="E742" s="41">
        <v>11</v>
      </c>
      <c r="F742" s="38">
        <v>1676</v>
      </c>
      <c r="G742" s="34">
        <f>1676*12</f>
        <v>20112</v>
      </c>
      <c r="H742" s="37">
        <v>0</v>
      </c>
      <c r="I742" s="37">
        <v>0</v>
      </c>
      <c r="J742" s="37">
        <v>0</v>
      </c>
      <c r="K742" s="37">
        <v>0</v>
      </c>
      <c r="L742" s="43">
        <f t="shared" si="33"/>
        <v>20112</v>
      </c>
    </row>
    <row r="743" spans="1:12" s="33" customFormat="1" ht="24" customHeight="1" x14ac:dyDescent="0.25">
      <c r="A743" s="42">
        <v>737</v>
      </c>
      <c r="B743" s="35" t="s">
        <v>151</v>
      </c>
      <c r="C743" s="26" t="s">
        <v>163</v>
      </c>
      <c r="D743" s="21" t="s">
        <v>201</v>
      </c>
      <c r="E743" s="41">
        <v>5</v>
      </c>
      <c r="F743" s="37">
        <v>817</v>
      </c>
      <c r="G743" s="34">
        <f>817*12</f>
        <v>9804</v>
      </c>
      <c r="H743" s="37">
        <v>0</v>
      </c>
      <c r="I743" s="37">
        <v>0</v>
      </c>
      <c r="J743" s="37">
        <v>0</v>
      </c>
      <c r="K743" s="37">
        <v>0</v>
      </c>
      <c r="L743" s="43">
        <f t="shared" si="33"/>
        <v>9804</v>
      </c>
    </row>
    <row r="744" spans="1:12" s="33" customFormat="1" ht="24" customHeight="1" x14ac:dyDescent="0.25">
      <c r="A744" s="42">
        <v>738</v>
      </c>
      <c r="B744" s="35" t="s">
        <v>147</v>
      </c>
      <c r="C744" s="26" t="s">
        <v>163</v>
      </c>
      <c r="D744" s="21" t="s">
        <v>201</v>
      </c>
      <c r="E744" s="41">
        <v>10</v>
      </c>
      <c r="F744" s="38">
        <v>1412</v>
      </c>
      <c r="G744" s="34">
        <f>1412*12</f>
        <v>16944</v>
      </c>
      <c r="H744" s="37">
        <v>117.67</v>
      </c>
      <c r="I744" s="37">
        <v>38.33</v>
      </c>
      <c r="J744" s="37">
        <v>0</v>
      </c>
      <c r="K744" s="37">
        <v>0</v>
      </c>
      <c r="L744" s="43">
        <f t="shared" si="33"/>
        <v>17100</v>
      </c>
    </row>
    <row r="745" spans="1:12" s="33" customFormat="1" ht="24" customHeight="1" x14ac:dyDescent="0.25">
      <c r="A745" s="42">
        <v>739</v>
      </c>
      <c r="B745" s="35" t="s">
        <v>168</v>
      </c>
      <c r="C745" s="26" t="s">
        <v>163</v>
      </c>
      <c r="D745" s="21" t="s">
        <v>201</v>
      </c>
      <c r="E745" s="41">
        <v>2</v>
      </c>
      <c r="F745" s="37">
        <v>622</v>
      </c>
      <c r="G745" s="34">
        <f>622*12</f>
        <v>7464</v>
      </c>
      <c r="H745" s="37">
        <v>0</v>
      </c>
      <c r="I745" s="37">
        <v>0</v>
      </c>
      <c r="J745" s="37">
        <v>0</v>
      </c>
      <c r="K745" s="37">
        <v>0</v>
      </c>
      <c r="L745" s="43">
        <f t="shared" si="33"/>
        <v>7464</v>
      </c>
    </row>
    <row r="746" spans="1:12" s="33" customFormat="1" ht="24" customHeight="1" x14ac:dyDescent="0.25">
      <c r="A746" s="42">
        <v>740</v>
      </c>
      <c r="B746" s="35" t="s">
        <v>165</v>
      </c>
      <c r="C746" s="26" t="s">
        <v>163</v>
      </c>
      <c r="D746" s="21" t="s">
        <v>201</v>
      </c>
      <c r="E746" s="41">
        <v>1</v>
      </c>
      <c r="F746" s="37">
        <v>585</v>
      </c>
      <c r="G746" s="34">
        <f>585*12</f>
        <v>7020</v>
      </c>
      <c r="H746" s="37">
        <v>0</v>
      </c>
      <c r="I746" s="37">
        <v>0</v>
      </c>
      <c r="J746" s="37">
        <v>0</v>
      </c>
      <c r="K746" s="37">
        <v>0</v>
      </c>
      <c r="L746" s="43">
        <f t="shared" si="33"/>
        <v>7020</v>
      </c>
    </row>
    <row r="747" spans="1:12" s="33" customFormat="1" ht="24" customHeight="1" x14ac:dyDescent="0.25">
      <c r="A747" s="42">
        <v>741</v>
      </c>
      <c r="B747" s="35" t="s">
        <v>147</v>
      </c>
      <c r="C747" s="26" t="s">
        <v>163</v>
      </c>
      <c r="D747" s="21" t="s">
        <v>201</v>
      </c>
      <c r="E747" s="41">
        <v>10</v>
      </c>
      <c r="F747" s="38">
        <v>1412</v>
      </c>
      <c r="G747" s="34">
        <f>1412*12</f>
        <v>16944</v>
      </c>
      <c r="H747" s="37">
        <v>117.67</v>
      </c>
      <c r="I747" s="37">
        <v>38.33</v>
      </c>
      <c r="J747" s="37">
        <v>0</v>
      </c>
      <c r="K747" s="37">
        <v>0</v>
      </c>
      <c r="L747" s="43">
        <f t="shared" si="33"/>
        <v>17100</v>
      </c>
    </row>
    <row r="748" spans="1:12" s="33" customFormat="1" ht="24" customHeight="1" x14ac:dyDescent="0.25">
      <c r="A748" s="42">
        <v>742</v>
      </c>
      <c r="B748" s="35" t="s">
        <v>142</v>
      </c>
      <c r="C748" s="26" t="s">
        <v>163</v>
      </c>
      <c r="D748" s="21" t="s">
        <v>201</v>
      </c>
      <c r="E748" s="41">
        <v>6</v>
      </c>
      <c r="F748" s="37">
        <v>901</v>
      </c>
      <c r="G748" s="34">
        <f t="shared" ref="G748:G749" si="36">901*12</f>
        <v>10812</v>
      </c>
      <c r="H748" s="37">
        <v>0</v>
      </c>
      <c r="I748" s="37">
        <v>0</v>
      </c>
      <c r="J748" s="37">
        <v>0</v>
      </c>
      <c r="K748" s="37">
        <v>0</v>
      </c>
      <c r="L748" s="43">
        <f t="shared" si="33"/>
        <v>10812</v>
      </c>
    </row>
    <row r="749" spans="1:12" s="33" customFormat="1" ht="24" customHeight="1" x14ac:dyDescent="0.25">
      <c r="A749" s="42">
        <v>743</v>
      </c>
      <c r="B749" s="35" t="s">
        <v>142</v>
      </c>
      <c r="C749" s="26" t="s">
        <v>163</v>
      </c>
      <c r="D749" s="21" t="s">
        <v>201</v>
      </c>
      <c r="E749" s="41">
        <v>6</v>
      </c>
      <c r="F749" s="37">
        <v>901</v>
      </c>
      <c r="G749" s="34">
        <f t="shared" si="36"/>
        <v>10812</v>
      </c>
      <c r="H749" s="37">
        <v>0</v>
      </c>
      <c r="I749" s="37">
        <v>0</v>
      </c>
      <c r="J749" s="37">
        <v>0</v>
      </c>
      <c r="K749" s="37">
        <v>0</v>
      </c>
      <c r="L749" s="43">
        <f t="shared" si="33"/>
        <v>10812</v>
      </c>
    </row>
    <row r="750" spans="1:12" s="33" customFormat="1" ht="24" customHeight="1" x14ac:dyDescent="0.25">
      <c r="A750" s="42">
        <v>744</v>
      </c>
      <c r="B750" s="35" t="s">
        <v>154</v>
      </c>
      <c r="C750" s="26" t="s">
        <v>163</v>
      </c>
      <c r="D750" s="21" t="s">
        <v>201</v>
      </c>
      <c r="E750" s="41">
        <v>3</v>
      </c>
      <c r="F750" s="37">
        <v>675</v>
      </c>
      <c r="G750" s="34">
        <f>675*12</f>
        <v>8100</v>
      </c>
      <c r="H750" s="37">
        <v>0</v>
      </c>
      <c r="I750" s="37">
        <v>0</v>
      </c>
      <c r="J750" s="37">
        <v>0</v>
      </c>
      <c r="K750" s="37">
        <v>0</v>
      </c>
      <c r="L750" s="43">
        <f t="shared" si="33"/>
        <v>8100</v>
      </c>
    </row>
    <row r="751" spans="1:12" ht="24" customHeight="1" x14ac:dyDescent="0.25">
      <c r="A751" s="54" t="s">
        <v>169</v>
      </c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6"/>
    </row>
    <row r="752" spans="1:12" s="33" customFormat="1" ht="24" customHeight="1" x14ac:dyDescent="0.25">
      <c r="A752" s="45">
        <v>745</v>
      </c>
      <c r="B752" s="35" t="s">
        <v>171</v>
      </c>
      <c r="C752" s="26" t="s">
        <v>173</v>
      </c>
      <c r="D752" s="21" t="s">
        <v>139</v>
      </c>
      <c r="E752" s="29" t="s">
        <v>172</v>
      </c>
      <c r="F752" s="15">
        <v>176.85</v>
      </c>
      <c r="G752" s="15">
        <f>176.85*12</f>
        <v>2122.1999999999998</v>
      </c>
      <c r="H752" s="37">
        <v>14.74</v>
      </c>
      <c r="I752" s="37">
        <v>38.33</v>
      </c>
      <c r="J752" s="37">
        <v>0</v>
      </c>
      <c r="K752" s="37">
        <v>0</v>
      </c>
      <c r="L752" s="43">
        <f t="shared" si="33"/>
        <v>2175.2699999999995</v>
      </c>
    </row>
    <row r="753" spans="1:12" s="33" customFormat="1" ht="24" customHeight="1" x14ac:dyDescent="0.25">
      <c r="A753" s="45">
        <v>746</v>
      </c>
      <c r="B753" s="35" t="s">
        <v>171</v>
      </c>
      <c r="C753" s="26" t="s">
        <v>173</v>
      </c>
      <c r="D753" s="21" t="s">
        <v>139</v>
      </c>
      <c r="E753" s="29" t="s">
        <v>172</v>
      </c>
      <c r="F753" s="15">
        <v>183.51</v>
      </c>
      <c r="G753" s="15">
        <f>183.51*12</f>
        <v>2202.12</v>
      </c>
      <c r="H753" s="37">
        <v>15.29</v>
      </c>
      <c r="I753" s="37">
        <v>38.33</v>
      </c>
      <c r="J753" s="37">
        <v>0</v>
      </c>
      <c r="K753" s="37">
        <v>0</v>
      </c>
      <c r="L753" s="43">
        <f t="shared" si="33"/>
        <v>2255.7399999999998</v>
      </c>
    </row>
    <row r="754" spans="1:12" s="33" customFormat="1" ht="24" customHeight="1" x14ac:dyDescent="0.25">
      <c r="A754" s="45">
        <v>747</v>
      </c>
      <c r="B754" s="35" t="s">
        <v>171</v>
      </c>
      <c r="C754" s="26" t="s">
        <v>173</v>
      </c>
      <c r="D754" s="21" t="s">
        <v>139</v>
      </c>
      <c r="E754" s="29" t="s">
        <v>172</v>
      </c>
      <c r="F754" s="15">
        <v>262.85000000000002</v>
      </c>
      <c r="G754" s="15">
        <f>262.85*12</f>
        <v>3154.2000000000003</v>
      </c>
      <c r="H754" s="37">
        <v>21.9</v>
      </c>
      <c r="I754" s="37">
        <v>38.33</v>
      </c>
      <c r="J754" s="37">
        <v>0</v>
      </c>
      <c r="K754" s="37">
        <v>0</v>
      </c>
      <c r="L754" s="43">
        <f t="shared" si="33"/>
        <v>3214.4300000000003</v>
      </c>
    </row>
    <row r="755" spans="1:12" s="33" customFormat="1" ht="24" customHeight="1" x14ac:dyDescent="0.25">
      <c r="A755" s="45">
        <v>748</v>
      </c>
      <c r="B755" s="35" t="s">
        <v>171</v>
      </c>
      <c r="C755" s="26" t="s">
        <v>173</v>
      </c>
      <c r="D755" s="21" t="s">
        <v>139</v>
      </c>
      <c r="E755" s="29" t="s">
        <v>172</v>
      </c>
      <c r="F755" s="15">
        <v>305.05</v>
      </c>
      <c r="G755" s="15">
        <f>305.05*12</f>
        <v>3660.6000000000004</v>
      </c>
      <c r="H755" s="37">
        <v>25.42</v>
      </c>
      <c r="I755" s="37">
        <v>38.33</v>
      </c>
      <c r="J755" s="37">
        <v>0</v>
      </c>
      <c r="K755" s="37">
        <v>0</v>
      </c>
      <c r="L755" s="43">
        <f t="shared" si="33"/>
        <v>3724.3500000000004</v>
      </c>
    </row>
    <row r="756" spans="1:12" s="33" customFormat="1" ht="24" customHeight="1" x14ac:dyDescent="0.25">
      <c r="A756" s="45">
        <v>749</v>
      </c>
      <c r="B756" s="35" t="s">
        <v>171</v>
      </c>
      <c r="C756" s="26" t="s">
        <v>173</v>
      </c>
      <c r="D756" s="21" t="s">
        <v>139</v>
      </c>
      <c r="E756" s="29" t="s">
        <v>172</v>
      </c>
      <c r="F756" s="15">
        <v>187.87</v>
      </c>
      <c r="G756" s="15">
        <f>187.87*12</f>
        <v>2254.44</v>
      </c>
      <c r="H756" s="37">
        <v>15.66</v>
      </c>
      <c r="I756" s="37">
        <v>38.33</v>
      </c>
      <c r="J756" s="37">
        <v>0</v>
      </c>
      <c r="K756" s="37">
        <v>0</v>
      </c>
      <c r="L756" s="43">
        <f t="shared" si="33"/>
        <v>2308.4299999999998</v>
      </c>
    </row>
    <row r="757" spans="1:12" s="33" customFormat="1" ht="24" customHeight="1" x14ac:dyDescent="0.25">
      <c r="A757" s="45">
        <v>750</v>
      </c>
      <c r="B757" s="35" t="s">
        <v>171</v>
      </c>
      <c r="C757" s="26" t="s">
        <v>173</v>
      </c>
      <c r="D757" s="21" t="s">
        <v>139</v>
      </c>
      <c r="E757" s="29" t="s">
        <v>172</v>
      </c>
      <c r="F757" s="15">
        <v>168.44</v>
      </c>
      <c r="G757" s="15">
        <f>168.44*12</f>
        <v>2021.28</v>
      </c>
      <c r="H757" s="37">
        <v>14.04</v>
      </c>
      <c r="I757" s="37">
        <v>38.33</v>
      </c>
      <c r="J757" s="37">
        <v>0</v>
      </c>
      <c r="K757" s="37">
        <v>0</v>
      </c>
      <c r="L757" s="43">
        <f t="shared" si="33"/>
        <v>2073.65</v>
      </c>
    </row>
    <row r="758" spans="1:12" s="33" customFormat="1" ht="24" customHeight="1" x14ac:dyDescent="0.25">
      <c r="A758" s="45">
        <v>751</v>
      </c>
      <c r="B758" s="35" t="s">
        <v>171</v>
      </c>
      <c r="C758" s="26" t="s">
        <v>173</v>
      </c>
      <c r="D758" s="21" t="s">
        <v>139</v>
      </c>
      <c r="E758" s="29" t="s">
        <v>172</v>
      </c>
      <c r="F758" s="15">
        <v>283.8</v>
      </c>
      <c r="G758" s="15">
        <f>283.8*12</f>
        <v>3405.6000000000004</v>
      </c>
      <c r="H758" s="37">
        <v>23.65</v>
      </c>
      <c r="I758" s="37">
        <v>38.33</v>
      </c>
      <c r="J758" s="37">
        <v>0</v>
      </c>
      <c r="K758" s="37">
        <v>0</v>
      </c>
      <c r="L758" s="43">
        <f t="shared" si="33"/>
        <v>3467.5800000000004</v>
      </c>
    </row>
    <row r="759" spans="1:12" s="33" customFormat="1" ht="24" customHeight="1" x14ac:dyDescent="0.25">
      <c r="A759" s="45">
        <v>752</v>
      </c>
      <c r="B759" s="35" t="s">
        <v>171</v>
      </c>
      <c r="C759" s="26" t="s">
        <v>173</v>
      </c>
      <c r="D759" s="21" t="s">
        <v>139</v>
      </c>
      <c r="E759" s="29" t="s">
        <v>172</v>
      </c>
      <c r="F759" s="15">
        <v>243.2</v>
      </c>
      <c r="G759" s="15">
        <f>243.2*12</f>
        <v>2918.3999999999996</v>
      </c>
      <c r="H759" s="37">
        <v>20.27</v>
      </c>
      <c r="I759" s="37">
        <v>38.33</v>
      </c>
      <c r="J759" s="37">
        <v>0</v>
      </c>
      <c r="K759" s="37">
        <v>0</v>
      </c>
      <c r="L759" s="43">
        <f t="shared" si="33"/>
        <v>2976.9999999999995</v>
      </c>
    </row>
    <row r="760" spans="1:12" ht="24" customHeight="1" x14ac:dyDescent="0.25">
      <c r="A760" s="57" t="s">
        <v>170</v>
      </c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9"/>
    </row>
    <row r="761" spans="1:12" ht="24" customHeight="1" x14ac:dyDescent="0.25">
      <c r="A761" s="46">
        <v>753</v>
      </c>
      <c r="B761" s="15" t="s">
        <v>174</v>
      </c>
      <c r="C761" s="26" t="s">
        <v>177</v>
      </c>
      <c r="D761" s="30"/>
      <c r="E761" s="26" t="s">
        <v>177</v>
      </c>
      <c r="F761" s="16">
        <v>2500</v>
      </c>
      <c r="G761" s="30"/>
      <c r="H761" s="30">
        <v>0</v>
      </c>
      <c r="I761" s="30">
        <v>0</v>
      </c>
      <c r="J761" s="28">
        <v>0</v>
      </c>
      <c r="K761" s="28">
        <v>0</v>
      </c>
      <c r="L761" s="44">
        <f>SUM(F761:K761)</f>
        <v>2500</v>
      </c>
    </row>
    <row r="762" spans="1:12" ht="24" customHeight="1" x14ac:dyDescent="0.25">
      <c r="A762" s="46">
        <v>754</v>
      </c>
      <c r="B762" s="15" t="s">
        <v>175</v>
      </c>
      <c r="C762" s="31" t="s">
        <v>177</v>
      </c>
      <c r="D762" s="30"/>
      <c r="E762" s="31" t="s">
        <v>177</v>
      </c>
      <c r="F762" s="16">
        <v>1676</v>
      </c>
      <c r="G762" s="30"/>
      <c r="H762" s="30">
        <v>0</v>
      </c>
      <c r="I762" s="30">
        <v>0</v>
      </c>
      <c r="J762" s="28">
        <v>0</v>
      </c>
      <c r="K762" s="28">
        <v>0</v>
      </c>
      <c r="L762" s="44">
        <f t="shared" ref="L762:L763" si="37">SUM(F762:K762)</f>
        <v>1676</v>
      </c>
    </row>
    <row r="763" spans="1:12" ht="24" customHeight="1" x14ac:dyDescent="0.25">
      <c r="A763" s="46">
        <v>755</v>
      </c>
      <c r="B763" s="14" t="s">
        <v>176</v>
      </c>
      <c r="C763" s="31" t="s">
        <v>177</v>
      </c>
      <c r="D763" s="30"/>
      <c r="E763" s="31" t="s">
        <v>177</v>
      </c>
      <c r="F763" s="16">
        <v>2500</v>
      </c>
      <c r="G763" s="30"/>
      <c r="H763" s="30">
        <v>0</v>
      </c>
      <c r="I763" s="30">
        <v>0</v>
      </c>
      <c r="J763" s="28">
        <v>0</v>
      </c>
      <c r="K763" s="28">
        <v>0</v>
      </c>
      <c r="L763" s="44">
        <f t="shared" si="37"/>
        <v>2500</v>
      </c>
    </row>
  </sheetData>
  <mergeCells count="7">
    <mergeCell ref="A751:L751"/>
    <mergeCell ref="A760:L760"/>
    <mergeCell ref="A2:L2"/>
    <mergeCell ref="A283:K283"/>
    <mergeCell ref="A313:L313"/>
    <mergeCell ref="A361:L361"/>
    <mergeCell ref="A549:L549"/>
  </mergeCells>
  <phoneticPr fontId="10" type="noConversion"/>
  <pageMargins left="0.70866141732283472" right="0.70866141732283472" top="0.74803149606299213" bottom="0.74803149606299213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zoomScaleNormal="100" workbookViewId="0">
      <selection activeCell="C6" sqref="C6"/>
    </sheetView>
  </sheetViews>
  <sheetFormatPr baseColWidth="10" defaultColWidth="14.42578125" defaultRowHeight="15" customHeight="1" x14ac:dyDescent="0.25"/>
  <cols>
    <col min="1" max="1" width="42.42578125" customWidth="1"/>
    <col min="2" max="2" width="77.42578125" bestFit="1" customWidth="1"/>
    <col min="3" max="22" width="65.85546875" customWidth="1"/>
  </cols>
  <sheetData>
    <row r="1" spans="1:22" ht="34.5" customHeight="1" x14ac:dyDescent="0.25">
      <c r="A1" s="47" t="s">
        <v>32</v>
      </c>
      <c r="B1" s="48">
        <v>45351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47" t="s">
        <v>33</v>
      </c>
      <c r="B2" s="49" t="s">
        <v>208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47" t="s">
        <v>34</v>
      </c>
      <c r="B3" s="50" t="s">
        <v>203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47" t="s">
        <v>35</v>
      </c>
      <c r="B4" s="50" t="s">
        <v>204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47" t="s">
        <v>36</v>
      </c>
      <c r="B5" s="51" t="s">
        <v>205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47" t="s">
        <v>37</v>
      </c>
      <c r="B6" s="50" t="s">
        <v>206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52" t="s">
        <v>38</v>
      </c>
      <c r="B7" s="5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16</v>
      </c>
      <c r="B1" s="5" t="s">
        <v>207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17</v>
      </c>
      <c r="B2" s="5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5</v>
      </c>
      <c r="B3" s="6" t="s">
        <v>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8</v>
      </c>
      <c r="B4" s="5" t="s">
        <v>21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0</v>
      </c>
      <c r="B5" s="5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10</v>
      </c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7</v>
      </c>
      <c r="B7" s="5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13</v>
      </c>
      <c r="B8" s="5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9</v>
      </c>
      <c r="B9" s="5" t="s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5">
      <c r="A10" s="2" t="s">
        <v>26</v>
      </c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11</v>
      </c>
      <c r="B11" s="8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 x14ac:dyDescent="0.25">
      <c r="A12" s="7" t="s">
        <v>12</v>
      </c>
      <c r="B12" s="8" t="s"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25">
      <c r="A13" s="7" t="s">
        <v>1</v>
      </c>
      <c r="B13" s="8" t="s">
        <v>30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2</v>
      </c>
      <c r="B14" s="8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3</v>
      </c>
      <c r="B15" s="8" t="s">
        <v>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GADPS</cp:lastModifiedBy>
  <cp:lastPrinted>2024-05-22T14:52:36Z</cp:lastPrinted>
  <dcterms:created xsi:type="dcterms:W3CDTF">2011-04-19T14:26:13Z</dcterms:created>
  <dcterms:modified xsi:type="dcterms:W3CDTF">2024-05-23T14:28:36Z</dcterms:modified>
</cp:coreProperties>
</file>